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45" yWindow="65446" windowWidth="15165" windowHeight="7485" activeTab="1"/>
  </bookViews>
  <sheets>
    <sheet name="Identification" sheetId="1" r:id="rId1"/>
    <sheet name="Bilan de compétences" sheetId="2" r:id="rId2"/>
  </sheets>
  <definedNames>
    <definedName name="_xlnm.Print_Area" localSheetId="1">'Bilan de compétences'!$A$1:$O$43</definedName>
    <definedName name="_xlnm.Print_Area" localSheetId="0">'Identification'!$A$1:$E$23</definedName>
  </definedNames>
  <calcPr fullCalcOnLoad="1"/>
</workbook>
</file>

<file path=xl/sharedStrings.xml><?xml version="1.0" encoding="utf-8"?>
<sst xmlns="http://schemas.openxmlformats.org/spreadsheetml/2006/main" count="163" uniqueCount="93">
  <si>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</si>
  <si>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</si>
  <si>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</si>
  <si>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</si>
  <si>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</si>
  <si>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</si>
  <si>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</si>
  <si>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Noms et prénoms des professeurs évaluateurs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</si>
  <si>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</si>
  <si>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</si>
  <si>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</si>
  <si>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</si>
  <si>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</si>
  <si>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</si>
  <si>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</si>
  <si>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</si>
  <si>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</si>
  <si>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</si>
  <si>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</si>
  <si>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</si>
  <si>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</si>
  <si>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</si>
  <si>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</si>
  <si>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</si>
  <si>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</si>
  <si>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C312</t>
  </si>
  <si>
    <t>Réparer les sous-ensembles, les éléments</t>
  </si>
  <si>
    <t>C341</t>
  </si>
  <si>
    <t>Les réglages sont conformes aux préconisations</t>
  </si>
  <si>
    <t>Les indicateurs de maintenance sont remis à jour</t>
  </si>
  <si>
    <t>C342</t>
  </si>
  <si>
    <t>Taux d'indicateurs évalués pour C3.1</t>
  </si>
  <si>
    <t>Taux d'indicateurs évalués pour C3.4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</si>
  <si>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</si>
  <si>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</si>
  <si>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</si>
  <si>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</si>
  <si>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</si>
  <si>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Certificat d'Aptitude Professionnelle " Maintenance des véhicules " Option A : Voitures particulières</t>
  </si>
  <si>
    <t>C1.2 : COMMUNIQUER EN INTERNE</t>
  </si>
  <si>
    <t>C121</t>
  </si>
  <si>
    <t>Rendre compte de son intervention</t>
  </si>
  <si>
    <t>Les travaux réalisés sont commentés dans un langage adapté à l'interlocuteur (Hiérarchie, client* (Motocycles))</t>
  </si>
  <si>
    <t>L’autocontrôle permet de justifier la qualité de l’intervention</t>
  </si>
  <si>
    <t>Les documents de suivi sont renseignés sans erreur ni omission et permettent  l'édition d'un devis ou d'une facture</t>
  </si>
  <si>
    <t xml:space="preserve">Les anomalies constatées sont signalées </t>
  </si>
  <si>
    <t>Les différents cadres et parties de l'OR, du bon de commande sont complétés sans erreur ni omission</t>
  </si>
  <si>
    <t>La liste des éléments, sous-ensembles et produits transmise est appropriée à l'intervention</t>
  </si>
  <si>
    <t>Les informations nécessaires sont correctement recensées ou transmises en partielle autonomie</t>
  </si>
  <si>
    <t>C122</t>
  </si>
  <si>
    <t>Renseigner un ordre de réparation, un bon de commande de pièces</t>
  </si>
  <si>
    <t>Utiliser les moyens de communication de l'entreprise</t>
  </si>
  <si>
    <t>La remise en état permet le rétablissement de la fonction conformément aux prescriptions</t>
  </si>
  <si>
    <t>C3.3 : EFFECTUER LES CONTRÖLES, LES ESSAIS</t>
  </si>
  <si>
    <t>C331</t>
  </si>
  <si>
    <t>Effectuer les contrôles, les essais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</si>
  <si>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</si>
  <si>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</si>
  <si>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</si>
  <si>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C3.4 : REGLER UN SYSTÈME</t>
  </si>
  <si>
    <t>Effectuer les réglages des différents systèmes.</t>
  </si>
  <si>
    <t xml:space="preserve">Mettre à jour les indicateurs de maintenance </t>
  </si>
  <si>
    <t>/140</t>
  </si>
  <si>
    <t>Taux d'indicateurs évalués pour C3.3</t>
  </si>
  <si>
    <t>Taux d'indicateurs évalués pour C1.2</t>
  </si>
  <si>
    <t>Description du travail demandé</t>
  </si>
  <si>
    <t>Tâches support de l'évaluation</t>
  </si>
  <si>
    <t>Effectuer les contrôles définis par la procédure</t>
  </si>
  <si>
    <t>Remplacer les sous-ensembles, les éléments, les produits. Ajuster les niveaux</t>
  </si>
  <si>
    <t>Effectuer la mise à jour des indicateurs de maintenance</t>
  </si>
  <si>
    <t>Remplacer, réparer les sous-ensembles, les éléments</t>
  </si>
  <si>
    <t>Régler</t>
  </si>
  <si>
    <t>T1.1</t>
  </si>
  <si>
    <t>T1.2</t>
  </si>
  <si>
    <t>T1.3</t>
  </si>
  <si>
    <t>T3.1</t>
  </si>
  <si>
    <t>T3.2</t>
  </si>
  <si>
    <t>A1. Maintenance périodique</t>
  </si>
  <si>
    <t>A3. Maintenance corrective</t>
  </si>
  <si>
    <t>Toutes les cases grisées doivent être renseignées par les professeurs concernés. Elles deviennent blanches une fois remplies</t>
  </si>
  <si>
    <t>Les travaux réalisés sont commentés dans un langage adapté à l'interlocuteur (Hiérarchie)</t>
  </si>
  <si>
    <t>Les méthodes de contrôles et d'essais sont respectées</t>
  </si>
  <si>
    <t>Les conditions de contrôle et d'essais sont respectées</t>
  </si>
  <si>
    <t>Les outils d'aide au diagnostic sont correctement utilisés</t>
  </si>
  <si>
    <t>Emargements</t>
  </si>
  <si>
    <t>Appréciation globale</t>
  </si>
  <si>
    <t>C123</t>
  </si>
  <si>
    <t>Réalisation d'interventions sur véhicule</t>
  </si>
  <si>
    <t>C3.1 : REMETTRE EN CONFORMITE LES SYSTEMES, LES SOUS-ENSEMBLES, LES ELEMENTS</t>
  </si>
  <si>
    <t>Remplacer les sous-ensembles, les éléments, les fluides</t>
  </si>
  <si>
    <t>Effectuer les réglages des différents systèmes</t>
  </si>
  <si>
    <t>EP2 : Réalisation d'interventions sur véhicule</t>
  </si>
  <si>
    <t>CAP Maintenance des véhicules Option 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</si>
</sst>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2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2" fontId="23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164" fontId="25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vertical="center"/>
      <protection/>
    </xf>
    <xf numFmtId="1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vertical="center"/>
      <protection/>
    </xf>
    <xf numFmtId="1" fontId="71" fillId="0" borderId="0" xfId="0" applyNumberFormat="1" applyFont="1" applyFill="1" applyBorder="1" applyAlignment="1" applyProtection="1">
      <alignment horizontal="center"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1" fontId="72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1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Font="1" applyFill="1" applyAlignment="1" applyProtection="1">
      <alignment/>
      <protection/>
    </xf>
    <xf numFmtId="1" fontId="72" fillId="0" borderId="0" xfId="0" applyNumberFormat="1" applyFont="1" applyFill="1" applyBorder="1" applyAlignment="1" applyProtection="1">
      <alignment vertical="center"/>
      <protection/>
    </xf>
    <xf numFmtId="1" fontId="72" fillId="0" borderId="0" xfId="0" applyNumberFormat="1" applyFont="1" applyFill="1" applyAlignment="1" applyProtection="1">
      <alignment/>
      <protection/>
    </xf>
    <xf numFmtId="1" fontId="72" fillId="0" borderId="0" xfId="0" applyNumberFormat="1" applyFont="1" applyFill="1" applyAlignment="1" applyProtection="1">
      <alignment horizontal="center" vertical="center"/>
      <protection/>
    </xf>
    <xf numFmtId="1" fontId="71" fillId="0" borderId="0" xfId="0" applyNumberFormat="1" applyFont="1" applyFill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1" fontId="73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164" fontId="72" fillId="0" borderId="0" xfId="0" applyNumberFormat="1" applyFont="1" applyFill="1" applyAlignment="1" applyProtection="1">
      <alignment horizontal="center" vertical="center"/>
      <protection/>
    </xf>
    <xf numFmtId="0" fontId="72" fillId="0" borderId="0" xfId="0" applyFont="1" applyFill="1" applyBorder="1" applyAlignment="1">
      <alignment horizontal="center" vertical="center" wrapText="1"/>
    </xf>
    <xf numFmtId="165" fontId="72" fillId="0" borderId="0" xfId="0" applyNumberFormat="1" applyFont="1" applyFill="1" applyBorder="1" applyAlignment="1" applyProtection="1">
      <alignment vertical="center"/>
      <protection/>
    </xf>
    <xf numFmtId="1" fontId="72" fillId="0" borderId="0" xfId="0" applyNumberFormat="1" applyFont="1" applyFill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/>
      <protection/>
    </xf>
    <xf numFmtId="9" fontId="18" fillId="35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2" fontId="71" fillId="0" borderId="12" xfId="0" applyNumberFormat="1" applyFont="1" applyFill="1" applyBorder="1" applyAlignment="1" applyProtection="1">
      <alignment horizontal="center" vertical="center"/>
      <protection/>
    </xf>
    <xf numFmtId="2" fontId="73" fillId="0" borderId="12" xfId="0" applyNumberFormat="1" applyFont="1" applyFill="1" applyBorder="1" applyAlignment="1" applyProtection="1">
      <alignment horizontal="center" vertical="center"/>
      <protection/>
    </xf>
    <xf numFmtId="2" fontId="71" fillId="0" borderId="12" xfId="0" applyNumberFormat="1" applyFont="1" applyFill="1" applyBorder="1" applyAlignment="1" applyProtection="1">
      <alignment horizontal="center"/>
      <protection/>
    </xf>
    <xf numFmtId="2" fontId="7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8" fillId="0" borderId="22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left" vertical="center" wrapText="1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0" fillId="0" borderId="43" xfId="0" applyFont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10" fontId="2" fillId="34" borderId="15" xfId="0" applyNumberFormat="1" applyFont="1" applyFill="1" applyBorder="1" applyAlignment="1" applyProtection="1">
      <alignment horizontal="center" vertical="center" wrapText="1"/>
      <protection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18" fillId="34" borderId="16" xfId="0" applyFont="1" applyFill="1" applyBorder="1" applyAlignment="1" applyProtection="1">
      <alignment horizontal="right" vertical="center" wrapText="1"/>
      <protection/>
    </xf>
    <xf numFmtId="0" fontId="18" fillId="0" borderId="15" xfId="0" applyFont="1" applyBorder="1" applyAlignment="1">
      <alignment horizontal="right" vertical="center" wrapText="1"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45" xfId="0" applyNumberFormat="1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14" fontId="28" fillId="0" borderId="48" xfId="0" applyNumberFormat="1" applyFont="1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/>
      <protection/>
    </xf>
    <xf numFmtId="0" fontId="28" fillId="0" borderId="5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27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 horizontal="center" vertical="center"/>
      <protection/>
    </xf>
    <xf numFmtId="164" fontId="27" fillId="0" borderId="42" xfId="0" applyNumberFormat="1" applyFont="1" applyBorder="1" applyAlignment="1" applyProtection="1">
      <alignment horizontal="center" vertical="center"/>
      <protection locked="0"/>
    </xf>
    <xf numFmtId="164" fontId="27" fillId="0" borderId="43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horizontal="right" vertical="center"/>
      <protection/>
    </xf>
    <xf numFmtId="164" fontId="27" fillId="0" borderId="42" xfId="0" applyNumberFormat="1" applyFont="1" applyFill="1" applyBorder="1" applyAlignment="1" applyProtection="1">
      <alignment horizontal="center" vertical="center"/>
      <protection/>
    </xf>
    <xf numFmtId="164" fontId="27" fillId="0" borderId="43" xfId="0" applyNumberFormat="1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2" fontId="7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486710"/>
        <c:axId val="14162663"/>
      </c:barChart>
      <c:catAx>
        <c:axId val="1648671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6486710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713904"/>
        <c:axId val="8771953"/>
      </c:barChart>
      <c:catAx>
        <c:axId val="4571390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5713904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838714"/>
        <c:axId val="39439563"/>
      </c:barChart>
      <c:catAx>
        <c:axId val="118387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439563"/>
        <c:crosses val="autoZero"/>
        <c:auto val="1"/>
        <c:lblOffset val="100"/>
        <c:tickLblSkip val="1"/>
        <c:noMultiLvlLbl val="0"/>
      </c:catAx>
      <c:valAx>
        <c:axId val="3943956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1838714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411748"/>
        <c:axId val="40488005"/>
      </c:barChart>
      <c:catAx>
        <c:axId val="1941174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9411748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8847726"/>
        <c:axId val="58302943"/>
      </c:barChart>
      <c:catAx>
        <c:axId val="28847726"/>
        <c:scaling>
          <c:orientation val="minMax"/>
        </c:scaling>
        <c:axPos val="l"/>
        <c:delete val="1"/>
        <c:majorTickMark val="out"/>
        <c:minorTickMark val="none"/>
        <c:tickLblPos val="nextTo"/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</c:scaling>
        <c:axPos val="b"/>
        <c:delete val="1"/>
        <c:majorTickMark val="out"/>
        <c:minorTickMark val="none"/>
        <c:tickLblPos val="nextTo"/>
        <c:crossAx val="28847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4964440"/>
        <c:axId val="24917913"/>
      </c:barChart>
      <c:catAx>
        <c:axId val="54964440"/>
        <c:scaling>
          <c:orientation val="minMax"/>
        </c:scaling>
        <c:axPos val="l"/>
        <c:delete val="1"/>
        <c:majorTickMark val="out"/>
        <c:minorTickMark val="none"/>
        <c:tickLblPos val="nextTo"/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4964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2934626"/>
        <c:axId val="5085043"/>
      </c:barChart>
      <c:catAx>
        <c:axId val="22934626"/>
        <c:scaling>
          <c:orientation val="minMax"/>
        </c:scaling>
        <c:axPos val="l"/>
        <c:delete val="1"/>
        <c:majorTickMark val="out"/>
        <c:minorTickMark val="none"/>
        <c:tickLblPos val="nextTo"/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2934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45765388"/>
        <c:axId val="9235309"/>
      </c:barChart>
      <c:catAx>
        <c:axId val="45765388"/>
        <c:scaling>
          <c:orientation val="minMax"/>
        </c:scaling>
        <c:axPos val="l"/>
        <c:delete val="1"/>
        <c:majorTickMark val="out"/>
        <c:minorTickMark val="none"/>
        <c:tickLblPos val="nextTo"/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b"/>
        <c:delete val="1"/>
        <c:majorTickMark val="out"/>
        <c:minorTickMark val="none"/>
        <c:tickLblPos val="nextTo"/>
        <c:crossAx val="4576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355104"/>
        <c:axId val="6325025"/>
      </c:barChart>
      <c:catAx>
        <c:axId val="6035510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0355104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925226"/>
        <c:axId val="42564987"/>
      </c:barChart>
      <c:catAx>
        <c:axId val="5692522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6925226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540564"/>
        <c:axId val="25211893"/>
      </c:barChart>
      <c:catAx>
        <c:axId val="4754056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7540564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0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750216"/>
        <c:axId val="58989897"/>
      </c:barChart>
      <c:catAx>
        <c:axId val="5875021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8750216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147026"/>
        <c:axId val="13452323"/>
      </c:barChart>
      <c:catAx>
        <c:axId val="6114702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1147026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962044"/>
        <c:axId val="15896349"/>
      </c:barChart>
      <c:catAx>
        <c:axId val="5396204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3962044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849414"/>
        <c:axId val="12535863"/>
      </c:barChart>
      <c:catAx>
        <c:axId val="884941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8849414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1" name="Graphique 51"/>
        <xdr:cNvGraphicFramePr/>
      </xdr:nvGraphicFramePr>
      <xdr:xfrm>
        <a:off x="10001250" y="64103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2" name="Graphique 53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3" name="Graphique 54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4" name="Graphique 16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5" name="Graphique 21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6" name="Graphique 78"/>
        <xdr:cNvGraphicFramePr/>
      </xdr:nvGraphicFramePr>
      <xdr:xfrm>
        <a:off x="12258675" y="12668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7" name="Graphique 93"/>
        <xdr:cNvGraphicFramePr/>
      </xdr:nvGraphicFramePr>
      <xdr:xfrm>
        <a:off x="12258675" y="1266825"/>
        <a:ext cx="219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8" name="Graphique 109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9" name="Graphique 110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28"/>
  <sheetViews>
    <sheetView zoomScale="85" zoomScaleNormal="85" zoomScalePageLayoutView="0" workbookViewId="0" topLeftCell="A1">
      <selection activeCell="B7" sqref="B7:E7"/>
    </sheetView>
  </sheetViews>
  <sheetFormatPr defaultColWidth="10.8515625" defaultRowHeight="12.75"/>
  <cols>
    <col min="1" max="1" width="22.28125" style="28" customWidth="1"/>
    <col min="2" max="2" width="58.28125" style="28" customWidth="1"/>
    <col min="3" max="3" width="25.00390625" style="28" customWidth="1"/>
    <col min="4" max="4" width="8.00390625" style="28" customWidth="1"/>
    <col min="5" max="5" width="8.57421875" style="28" customWidth="1"/>
    <col min="6" max="16384" width="10.8515625" style="28" customWidth="1"/>
  </cols>
  <sheetData>
    <row r="1" spans="1:5" ht="12.75" customHeight="1">
      <c r="A1" s="168" t="s">
        <v>79</v>
      </c>
      <c r="B1" s="168"/>
      <c r="C1" s="168"/>
      <c r="D1" s="168"/>
      <c r="E1" s="168"/>
    </row>
    <row r="2" ht="13.5" thickBot="1"/>
    <row r="3" spans="1:5" ht="12.75">
      <c r="A3" s="169" t="s">
        <v>0</v>
      </c>
      <c r="B3" s="170"/>
      <c r="C3" s="170"/>
      <c r="D3" s="170"/>
      <c r="E3" s="171"/>
    </row>
    <row r="4" spans="1:5" ht="12.75" customHeight="1">
      <c r="A4" s="122" t="s">
        <v>12</v>
      </c>
      <c r="B4" s="172" t="s">
        <v>38</v>
      </c>
      <c r="C4" s="172"/>
      <c r="D4" s="172"/>
      <c r="E4" s="173"/>
    </row>
    <row r="5" spans="1:5" ht="12.75">
      <c r="A5" s="123" t="s">
        <v>13</v>
      </c>
      <c r="B5" s="172" t="s">
        <v>91</v>
      </c>
      <c r="C5" s="172"/>
      <c r="D5" s="172"/>
      <c r="E5" s="173"/>
    </row>
    <row r="6" spans="1:5" ht="12.75">
      <c r="A6" s="124" t="s">
        <v>14</v>
      </c>
      <c r="B6" s="88">
        <v>7</v>
      </c>
      <c r="C6" s="125"/>
      <c r="D6" s="125"/>
      <c r="E6" s="126"/>
    </row>
    <row r="7" spans="1:5" ht="25.5">
      <c r="A7" s="127" t="s">
        <v>5</v>
      </c>
      <c r="B7" s="140"/>
      <c r="C7" s="141"/>
      <c r="D7" s="141"/>
      <c r="E7" s="142"/>
    </row>
    <row r="8" spans="1:5" ht="18.75" customHeight="1">
      <c r="A8" s="127" t="s">
        <v>15</v>
      </c>
      <c r="B8" s="89"/>
      <c r="C8" s="128"/>
      <c r="D8" s="128"/>
      <c r="E8" s="129"/>
    </row>
    <row r="9" spans="1:5" ht="18.75" customHeight="1">
      <c r="A9" s="127" t="s">
        <v>16</v>
      </c>
      <c r="B9" s="90"/>
      <c r="C9" s="128"/>
      <c r="D9" s="128"/>
      <c r="E9" s="129"/>
    </row>
    <row r="10" spans="1:5" ht="18.75" customHeight="1">
      <c r="A10" s="127" t="s">
        <v>17</v>
      </c>
      <c r="B10" s="90"/>
      <c r="C10" s="128"/>
      <c r="D10" s="128"/>
      <c r="E10" s="129"/>
    </row>
    <row r="11" spans="1:5" ht="12.75">
      <c r="A11" s="174"/>
      <c r="B11" s="175"/>
      <c r="C11" s="125"/>
      <c r="D11" s="125"/>
      <c r="E11" s="126"/>
    </row>
    <row r="12" spans="1:5" ht="12.75" customHeight="1">
      <c r="A12" s="158" t="s">
        <v>65</v>
      </c>
      <c r="B12" s="159"/>
      <c r="C12" s="159"/>
      <c r="D12" s="159"/>
      <c r="E12" s="160"/>
    </row>
    <row r="13" spans="1:5" ht="87.75" customHeight="1">
      <c r="A13" s="164"/>
      <c r="B13" s="165"/>
      <c r="C13" s="165"/>
      <c r="D13" s="165"/>
      <c r="E13" s="166"/>
    </row>
    <row r="14" spans="1:5" ht="12.75" customHeight="1" thickBot="1">
      <c r="A14" s="161" t="s">
        <v>66</v>
      </c>
      <c r="B14" s="162"/>
      <c r="C14" s="162"/>
      <c r="D14" s="162"/>
      <c r="E14" s="163"/>
    </row>
    <row r="15" spans="1:5" ht="30" customHeight="1">
      <c r="A15" s="149" t="s">
        <v>77</v>
      </c>
      <c r="B15" s="167" t="s">
        <v>67</v>
      </c>
      <c r="C15" s="167"/>
      <c r="D15" s="85" t="s">
        <v>72</v>
      </c>
      <c r="E15" s="130"/>
    </row>
    <row r="16" spans="1:5" ht="30" customHeight="1">
      <c r="A16" s="150"/>
      <c r="B16" s="154" t="s">
        <v>68</v>
      </c>
      <c r="C16" s="154"/>
      <c r="D16" s="87" t="s">
        <v>73</v>
      </c>
      <c r="E16" s="131"/>
    </row>
    <row r="17" spans="1:5" ht="30" customHeight="1">
      <c r="A17" s="151"/>
      <c r="B17" s="154" t="s">
        <v>69</v>
      </c>
      <c r="C17" s="154"/>
      <c r="D17" s="87" t="s">
        <v>74</v>
      </c>
      <c r="E17" s="131"/>
    </row>
    <row r="18" spans="1:5" ht="30" customHeight="1">
      <c r="A18" s="152" t="s">
        <v>78</v>
      </c>
      <c r="B18" s="154" t="s">
        <v>70</v>
      </c>
      <c r="C18" s="154"/>
      <c r="D18" s="87" t="s">
        <v>75</v>
      </c>
      <c r="E18" s="131"/>
    </row>
    <row r="19" spans="1:5" ht="30" customHeight="1" thickBot="1">
      <c r="A19" s="153"/>
      <c r="B19" s="155" t="s">
        <v>71</v>
      </c>
      <c r="C19" s="155"/>
      <c r="D19" s="86" t="s">
        <v>76</v>
      </c>
      <c r="E19" s="132"/>
    </row>
    <row r="20" spans="1:6" ht="12.75" customHeight="1" thickBot="1">
      <c r="A20" s="143" t="s">
        <v>37</v>
      </c>
      <c r="B20" s="144"/>
      <c r="C20" s="144"/>
      <c r="D20" s="144"/>
      <c r="E20" s="144"/>
      <c r="F20" s="125"/>
    </row>
    <row r="21" spans="1:5" ht="12.75" customHeight="1">
      <c r="A21" s="156" t="s">
        <v>7</v>
      </c>
      <c r="B21" s="157"/>
      <c r="C21" s="125"/>
      <c r="D21" s="125"/>
      <c r="E21" s="125"/>
    </row>
    <row r="22" spans="1:2" ht="27.75" customHeight="1">
      <c r="A22" s="145"/>
      <c r="B22" s="146"/>
    </row>
    <row r="23" spans="1:2" ht="27.75" customHeight="1" thickBot="1">
      <c r="A23" s="147"/>
      <c r="B23" s="148"/>
    </row>
    <row r="24" spans="2:13" ht="12.75" customHeight="1">
      <c r="B24" s="6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2:13" ht="12.75" customHeight="1">
      <c r="B25" s="6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2:13" ht="12.75" customHeight="1">
      <c r="B26" s="6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8" ht="12.75">
      <c r="B28" s="80"/>
    </row>
  </sheetData>
  <sheetProtection password="C865" sheet="1" objects="1" scenarios="1" selectLockedCells="1"/>
  <mergeCells count="20">
    <mergeCell ref="A12:E12"/>
    <mergeCell ref="A14:E14"/>
    <mergeCell ref="A13:E13"/>
    <mergeCell ref="B15:C15"/>
    <mergeCell ref="B16:C16"/>
    <mergeCell ref="A1:E1"/>
    <mergeCell ref="A3:E3"/>
    <mergeCell ref="B4:E4"/>
    <mergeCell ref="B5:E5"/>
    <mergeCell ref="A11:B11"/>
    <mergeCell ref="B7:E7"/>
    <mergeCell ref="A20:E20"/>
    <mergeCell ref="A22:B22"/>
    <mergeCell ref="A23:B23"/>
    <mergeCell ref="A15:A17"/>
    <mergeCell ref="A18:A19"/>
    <mergeCell ref="B17:C17"/>
    <mergeCell ref="B18:C18"/>
    <mergeCell ref="B19:C19"/>
    <mergeCell ref="A21:B21"/>
  </mergeCells>
  <conditionalFormatting sqref="B7">
    <cfRule type="expression" priority="20" dxfId="0" stopIfTrue="1">
      <formula>$B$7=$C$7</formula>
    </cfRule>
  </conditionalFormatting>
  <conditionalFormatting sqref="B9">
    <cfRule type="expression" priority="21" dxfId="0" stopIfTrue="1">
      <formula>$B$9=$C$7</formula>
    </cfRule>
  </conditionalFormatting>
  <conditionalFormatting sqref="B8">
    <cfRule type="expression" priority="22" dxfId="0" stopIfTrue="1">
      <formula>$B$8=$C$7</formula>
    </cfRule>
  </conditionalFormatting>
  <conditionalFormatting sqref="B10">
    <cfRule type="expression" priority="23" dxfId="0" stopIfTrue="1">
      <formula>$B$10=$C$7</formula>
    </cfRule>
  </conditionalFormatting>
  <conditionalFormatting sqref="A13">
    <cfRule type="containsBlanks" priority="8" dxfId="6">
      <formula>LEN(TRIM(A13))=0</formula>
    </cfRule>
  </conditionalFormatting>
  <conditionalFormatting sqref="A22">
    <cfRule type="containsBlanks" priority="5" dxfId="6">
      <formula>LEN(TRIM(A22))=0</formula>
    </cfRule>
  </conditionalFormatting>
  <conditionalFormatting sqref="A23">
    <cfRule type="containsBlanks" priority="4" dxfId="6">
      <formula>LEN(TRIM(A23))=0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9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44"/>
  <sheetViews>
    <sheetView tabSelected="1" zoomScale="70" zoomScaleNormal="70" zoomScalePageLayoutView="75" workbookViewId="0" topLeftCell="A1">
      <selection activeCell="H5" sqref="H5"/>
    </sheetView>
  </sheetViews>
  <sheetFormatPr defaultColWidth="10.8515625" defaultRowHeight="12.75"/>
  <cols>
    <col min="1" max="1" width="7.8515625" style="23" customWidth="1"/>
    <col min="2" max="2" width="52.8515625" style="25" customWidth="1"/>
    <col min="3" max="3" width="73.8515625" style="8" customWidth="1"/>
    <col min="4" max="4" width="5.00390625" style="26" customWidth="1"/>
    <col min="5" max="6" width="3.7109375" style="6" customWidth="1"/>
    <col min="7" max="7" width="3.00390625" style="6" customWidth="1"/>
    <col min="8" max="8" width="5.421875" style="6" customWidth="1"/>
    <col min="9" max="9" width="4.421875" style="2" customWidth="1"/>
    <col min="10" max="10" width="4.8515625" style="72" customWidth="1"/>
    <col min="11" max="11" width="5.7109375" style="14" customWidth="1"/>
    <col min="12" max="12" width="5.8515625" style="73" customWidth="1"/>
    <col min="13" max="13" width="3.28125" style="19" customWidth="1"/>
    <col min="14" max="14" width="4.28125" style="19" customWidth="1"/>
    <col min="15" max="15" width="14.421875" style="16" customWidth="1"/>
    <col min="16" max="16" width="7.7109375" style="101" customWidth="1"/>
    <col min="17" max="17" width="6.8515625" style="102" customWidth="1"/>
    <col min="18" max="18" width="10.00390625" style="100" customWidth="1"/>
    <col min="19" max="19" width="3.421875" style="100" customWidth="1"/>
    <col min="20" max="20" width="5.28125" style="100" customWidth="1"/>
    <col min="21" max="21" width="4.421875" style="100" customWidth="1"/>
    <col min="22" max="22" width="5.421875" style="100" customWidth="1"/>
    <col min="23" max="28" width="10.8515625" style="15" customWidth="1"/>
    <col min="29" max="16384" width="10.8515625" style="8" customWidth="1"/>
  </cols>
  <sheetData>
    <row r="1" spans="1:29" ht="18.75" thickBot="1">
      <c r="A1" s="191" t="s">
        <v>92</v>
      </c>
      <c r="B1" s="192"/>
      <c r="C1" s="193" t="s">
        <v>87</v>
      </c>
      <c r="D1" s="193"/>
      <c r="E1" s="193"/>
      <c r="F1" s="193"/>
      <c r="G1" s="194"/>
      <c r="H1" s="31"/>
      <c r="I1" s="6"/>
      <c r="J1" s="68"/>
      <c r="K1" s="6"/>
      <c r="L1" s="6"/>
      <c r="M1" s="7"/>
      <c r="N1" s="7"/>
      <c r="O1" s="14"/>
      <c r="P1" s="99"/>
      <c r="Q1" s="100"/>
      <c r="R1" s="101"/>
      <c r="S1" s="101"/>
      <c r="T1" s="102"/>
      <c r="U1" s="102"/>
      <c r="AC1" s="15"/>
    </row>
    <row r="2" spans="1:29" ht="12.75">
      <c r="A2" s="8"/>
      <c r="B2" s="8"/>
      <c r="C2" s="9"/>
      <c r="D2" s="182"/>
      <c r="E2" s="182"/>
      <c r="F2" s="182"/>
      <c r="G2" s="182"/>
      <c r="H2" s="32"/>
      <c r="I2" s="182"/>
      <c r="J2" s="182"/>
      <c r="K2" s="182"/>
      <c r="L2" s="182"/>
      <c r="M2" s="10"/>
      <c r="N2" s="10"/>
      <c r="O2" s="8"/>
      <c r="P2" s="99"/>
      <c r="Q2" s="100"/>
      <c r="R2" s="101"/>
      <c r="S2" s="101"/>
      <c r="T2" s="102"/>
      <c r="U2" s="102"/>
      <c r="X2" s="17"/>
      <c r="Y2" s="17"/>
      <c r="Z2" s="17"/>
      <c r="AA2" s="17"/>
      <c r="AB2" s="17"/>
      <c r="AC2" s="15"/>
    </row>
    <row r="3" spans="1:28" ht="28.5" customHeight="1">
      <c r="A3" s="195" t="s">
        <v>4</v>
      </c>
      <c r="B3" s="196"/>
      <c r="C3" s="197" t="s">
        <v>9</v>
      </c>
      <c r="D3" s="197"/>
      <c r="E3" s="197"/>
      <c r="F3" s="197"/>
      <c r="G3" s="197"/>
      <c r="H3" s="33" t="s">
        <v>8</v>
      </c>
      <c r="I3" s="11">
        <v>0</v>
      </c>
      <c r="J3" s="34">
        <v>0.3333333333333333</v>
      </c>
      <c r="K3" s="34">
        <v>0.6666666666666666</v>
      </c>
      <c r="L3" s="35" t="s">
        <v>10</v>
      </c>
      <c r="M3" s="12"/>
      <c r="N3" s="12"/>
      <c r="O3" s="29" t="s">
        <v>1</v>
      </c>
      <c r="P3" s="93" t="s">
        <v>11</v>
      </c>
      <c r="Q3" s="94" t="s">
        <v>18</v>
      </c>
      <c r="R3" s="95" t="s">
        <v>11</v>
      </c>
      <c r="S3" s="103"/>
      <c r="T3" s="104"/>
      <c r="U3" s="104"/>
      <c r="X3" s="51"/>
      <c r="Y3" s="51"/>
      <c r="Z3" s="51"/>
      <c r="AA3" s="8"/>
      <c r="AB3" s="8"/>
    </row>
    <row r="4" spans="1:28" ht="15.75">
      <c r="A4" s="183" t="s">
        <v>39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36"/>
      <c r="O4" s="115">
        <v>0.15</v>
      </c>
      <c r="P4" s="118">
        <f>SUM(P5:P11)</f>
        <v>0</v>
      </c>
      <c r="Q4" s="96">
        <f>SUM(Q5:Q11)</f>
        <v>11</v>
      </c>
      <c r="R4" s="97">
        <f>SUM(R5:R11)</f>
        <v>0</v>
      </c>
      <c r="S4" s="98"/>
      <c r="T4" s="105"/>
      <c r="U4" s="106">
        <f>SUM(U5:U25)</f>
        <v>0</v>
      </c>
      <c r="V4" s="107">
        <f>IF(U4=18,1,0)</f>
        <v>0</v>
      </c>
      <c r="W4" s="66"/>
      <c r="X4" s="51"/>
      <c r="Y4" s="51"/>
      <c r="Z4" s="51"/>
      <c r="AA4" s="8"/>
      <c r="AB4" s="8"/>
    </row>
    <row r="5" spans="1:28" ht="24" customHeight="1">
      <c r="A5" s="206" t="s">
        <v>40</v>
      </c>
      <c r="B5" s="205" t="s">
        <v>41</v>
      </c>
      <c r="C5" s="186" t="s">
        <v>80</v>
      </c>
      <c r="D5" s="187" t="s">
        <v>42</v>
      </c>
      <c r="E5" s="187" t="s">
        <v>42</v>
      </c>
      <c r="F5" s="187" t="s">
        <v>42</v>
      </c>
      <c r="G5" s="188" t="s">
        <v>42</v>
      </c>
      <c r="H5" s="74"/>
      <c r="I5" s="74"/>
      <c r="J5" s="74"/>
      <c r="K5" s="74"/>
      <c r="L5" s="74"/>
      <c r="M5" s="13" t="str">
        <f>IF(T5&gt;1,"◄",(IF(T5&lt;1,"◄","")))</f>
        <v>◄</v>
      </c>
      <c r="N5" s="37"/>
      <c r="O5" s="116">
        <v>2</v>
      </c>
      <c r="P5" s="259">
        <f>SUM(R5:R8)</f>
        <v>0</v>
      </c>
      <c r="Q5" s="108">
        <f>IF(H5&lt;&gt;"",0,O5)</f>
        <v>2</v>
      </c>
      <c r="R5" s="109">
        <f aca="true" t="shared" si="0" ref="R5:R11">(IF(J5&lt;&gt;"",1/3,0)+IF(K5&lt;&gt;"",2/3,0)+IF(L5&lt;&gt;"",1,0))*O$4*20*Q5/SUM(Q$5:Q$11)</f>
        <v>0</v>
      </c>
      <c r="S5" s="98"/>
      <c r="T5" s="98">
        <f>COUNTA(H5:L5)</f>
        <v>0</v>
      </c>
      <c r="U5" s="105">
        <f>COUNTBLANK(M5)</f>
        <v>0</v>
      </c>
      <c r="V5" s="109"/>
      <c r="X5" s="51"/>
      <c r="Y5" s="51"/>
      <c r="Z5" s="51"/>
      <c r="AA5" s="8"/>
      <c r="AB5" s="8"/>
    </row>
    <row r="6" spans="1:28" ht="26.25" customHeight="1">
      <c r="A6" s="206"/>
      <c r="B6" s="205"/>
      <c r="C6" s="202" t="s">
        <v>43</v>
      </c>
      <c r="D6" s="203" t="s">
        <v>43</v>
      </c>
      <c r="E6" s="203" t="s">
        <v>43</v>
      </c>
      <c r="F6" s="203" t="s">
        <v>43</v>
      </c>
      <c r="G6" s="204" t="s">
        <v>43</v>
      </c>
      <c r="H6" s="75"/>
      <c r="I6" s="61"/>
      <c r="J6" s="45"/>
      <c r="K6" s="45"/>
      <c r="L6" s="47"/>
      <c r="M6" s="13" t="str">
        <f aca="true" t="shared" si="1" ref="M6:M25">IF(T6&gt;1,"◄",(IF(T6&lt;1,"◄","")))</f>
        <v>◄</v>
      </c>
      <c r="N6" s="37"/>
      <c r="O6" s="116">
        <v>1</v>
      </c>
      <c r="P6" s="259"/>
      <c r="Q6" s="108">
        <f aca="true" t="shared" si="2" ref="Q6:Q11">IF(H6&lt;&gt;"",0,O6)</f>
        <v>1</v>
      </c>
      <c r="R6" s="109">
        <f t="shared" si="0"/>
        <v>0</v>
      </c>
      <c r="S6" s="98"/>
      <c r="T6" s="98">
        <f aca="true" t="shared" si="3" ref="T6:T22">COUNTA(H6:L6)</f>
        <v>0</v>
      </c>
      <c r="U6" s="105">
        <f aca="true" t="shared" si="4" ref="U6:U11">COUNTBLANK(M6)</f>
        <v>0</v>
      </c>
      <c r="V6" s="109"/>
      <c r="X6" s="51"/>
      <c r="Y6" s="51"/>
      <c r="Z6" s="51"/>
      <c r="AA6" s="8"/>
      <c r="AB6" s="8"/>
    </row>
    <row r="7" spans="1:28" ht="26.25" customHeight="1">
      <c r="A7" s="206"/>
      <c r="B7" s="205"/>
      <c r="C7" s="186" t="s">
        <v>44</v>
      </c>
      <c r="D7" s="187" t="s">
        <v>44</v>
      </c>
      <c r="E7" s="187" t="s">
        <v>44</v>
      </c>
      <c r="F7" s="187" t="s">
        <v>44</v>
      </c>
      <c r="G7" s="188" t="s">
        <v>44</v>
      </c>
      <c r="H7" s="76"/>
      <c r="I7" s="57"/>
      <c r="J7" s="49"/>
      <c r="K7" s="49"/>
      <c r="L7" s="48"/>
      <c r="M7" s="13" t="str">
        <f t="shared" si="1"/>
        <v>◄</v>
      </c>
      <c r="N7" s="37"/>
      <c r="O7" s="116">
        <v>1</v>
      </c>
      <c r="P7" s="259"/>
      <c r="Q7" s="108">
        <f t="shared" si="2"/>
        <v>1</v>
      </c>
      <c r="R7" s="109">
        <f t="shared" si="0"/>
        <v>0</v>
      </c>
      <c r="S7" s="98"/>
      <c r="T7" s="98">
        <f t="shared" si="3"/>
        <v>0</v>
      </c>
      <c r="U7" s="105">
        <f t="shared" si="4"/>
        <v>0</v>
      </c>
      <c r="V7" s="109"/>
      <c r="X7" s="51"/>
      <c r="Y7" s="51"/>
      <c r="Z7" s="51"/>
      <c r="AA7" s="8"/>
      <c r="AB7" s="8"/>
    </row>
    <row r="8" spans="1:28" ht="26.25" customHeight="1">
      <c r="A8" s="206"/>
      <c r="B8" s="205"/>
      <c r="C8" s="202" t="s">
        <v>45</v>
      </c>
      <c r="D8" s="203" t="s">
        <v>45</v>
      </c>
      <c r="E8" s="203" t="s">
        <v>45</v>
      </c>
      <c r="F8" s="203" t="s">
        <v>45</v>
      </c>
      <c r="G8" s="204" t="s">
        <v>45</v>
      </c>
      <c r="H8" s="75"/>
      <c r="I8" s="61"/>
      <c r="J8" s="45"/>
      <c r="K8" s="45"/>
      <c r="L8" s="47"/>
      <c r="M8" s="13" t="str">
        <f t="shared" si="1"/>
        <v>◄</v>
      </c>
      <c r="N8" s="37"/>
      <c r="O8" s="116">
        <v>3</v>
      </c>
      <c r="P8" s="259"/>
      <c r="Q8" s="108">
        <f t="shared" si="2"/>
        <v>3</v>
      </c>
      <c r="R8" s="109">
        <f t="shared" si="0"/>
        <v>0</v>
      </c>
      <c r="S8" s="98"/>
      <c r="T8" s="98">
        <f t="shared" si="3"/>
        <v>0</v>
      </c>
      <c r="U8" s="105">
        <f t="shared" si="4"/>
        <v>0</v>
      </c>
      <c r="V8" s="109"/>
      <c r="X8" s="51"/>
      <c r="Y8" s="51"/>
      <c r="Z8" s="51"/>
      <c r="AA8" s="8"/>
      <c r="AB8" s="8"/>
    </row>
    <row r="9" spans="1:28" ht="26.25" customHeight="1">
      <c r="A9" s="200" t="s">
        <v>49</v>
      </c>
      <c r="B9" s="198" t="s">
        <v>50</v>
      </c>
      <c r="C9" s="186" t="s">
        <v>46</v>
      </c>
      <c r="D9" s="187" t="s">
        <v>46</v>
      </c>
      <c r="E9" s="187" t="s">
        <v>46</v>
      </c>
      <c r="F9" s="187" t="s">
        <v>46</v>
      </c>
      <c r="G9" s="188" t="s">
        <v>46</v>
      </c>
      <c r="H9" s="76"/>
      <c r="I9" s="57"/>
      <c r="J9" s="3"/>
      <c r="K9" s="49"/>
      <c r="L9" s="48"/>
      <c r="M9" s="13" t="str">
        <f t="shared" si="1"/>
        <v>◄</v>
      </c>
      <c r="N9" s="37"/>
      <c r="O9" s="116">
        <v>1</v>
      </c>
      <c r="P9" s="259">
        <f>SUM(R9:R10)</f>
        <v>0</v>
      </c>
      <c r="Q9" s="108">
        <f t="shared" si="2"/>
        <v>1</v>
      </c>
      <c r="R9" s="109">
        <f t="shared" si="0"/>
        <v>0</v>
      </c>
      <c r="S9" s="98"/>
      <c r="T9" s="98">
        <f t="shared" si="3"/>
        <v>0</v>
      </c>
      <c r="U9" s="105">
        <f t="shared" si="4"/>
        <v>0</v>
      </c>
      <c r="V9" s="109"/>
      <c r="X9" s="51"/>
      <c r="Y9" s="51"/>
      <c r="Z9" s="51"/>
      <c r="AA9" s="8"/>
      <c r="AB9" s="8"/>
    </row>
    <row r="10" spans="1:28" ht="26.25" customHeight="1">
      <c r="A10" s="201"/>
      <c r="B10" s="199"/>
      <c r="C10" s="202" t="s">
        <v>47</v>
      </c>
      <c r="D10" s="203" t="s">
        <v>47</v>
      </c>
      <c r="E10" s="203" t="s">
        <v>47</v>
      </c>
      <c r="F10" s="203" t="s">
        <v>47</v>
      </c>
      <c r="G10" s="204" t="s">
        <v>47</v>
      </c>
      <c r="H10" s="63"/>
      <c r="I10" s="62"/>
      <c r="J10" s="46"/>
      <c r="K10" s="46"/>
      <c r="L10" s="46"/>
      <c r="M10" s="13" t="str">
        <f t="shared" si="1"/>
        <v>◄</v>
      </c>
      <c r="N10" s="37"/>
      <c r="O10" s="116">
        <v>1</v>
      </c>
      <c r="P10" s="259"/>
      <c r="Q10" s="108">
        <f t="shared" si="2"/>
        <v>1</v>
      </c>
      <c r="R10" s="109">
        <f t="shared" si="0"/>
        <v>0</v>
      </c>
      <c r="S10" s="98"/>
      <c r="T10" s="98">
        <f t="shared" si="3"/>
        <v>0</v>
      </c>
      <c r="U10" s="105">
        <f t="shared" si="4"/>
        <v>0</v>
      </c>
      <c r="V10" s="109"/>
      <c r="X10" s="51"/>
      <c r="Y10" s="51"/>
      <c r="Z10" s="51"/>
      <c r="AA10" s="8"/>
      <c r="AB10" s="8"/>
    </row>
    <row r="11" spans="1:28" ht="26.25" customHeight="1">
      <c r="A11" s="83" t="s">
        <v>86</v>
      </c>
      <c r="B11" s="133" t="s">
        <v>51</v>
      </c>
      <c r="C11" s="186" t="s">
        <v>48</v>
      </c>
      <c r="D11" s="187" t="s">
        <v>48</v>
      </c>
      <c r="E11" s="187" t="s">
        <v>48</v>
      </c>
      <c r="F11" s="187" t="s">
        <v>48</v>
      </c>
      <c r="G11" s="188" t="s">
        <v>48</v>
      </c>
      <c r="H11" s="76"/>
      <c r="I11" s="57"/>
      <c r="J11" s="49"/>
      <c r="K11" s="49"/>
      <c r="L11" s="49"/>
      <c r="M11" s="13" t="str">
        <f t="shared" si="1"/>
        <v>◄</v>
      </c>
      <c r="N11" s="37"/>
      <c r="O11" s="116">
        <v>2</v>
      </c>
      <c r="P11" s="119">
        <f>SUM(R11:R11)</f>
        <v>0</v>
      </c>
      <c r="Q11" s="108">
        <f t="shared" si="2"/>
        <v>2</v>
      </c>
      <c r="R11" s="109">
        <f t="shared" si="0"/>
        <v>0</v>
      </c>
      <c r="S11" s="98"/>
      <c r="T11" s="98">
        <f t="shared" si="3"/>
        <v>0</v>
      </c>
      <c r="U11" s="105">
        <f t="shared" si="4"/>
        <v>0</v>
      </c>
      <c r="V11" s="109"/>
      <c r="X11" s="51"/>
      <c r="Y11" s="51"/>
      <c r="Z11" s="51"/>
      <c r="AA11" s="8"/>
      <c r="AB11" s="8"/>
    </row>
    <row r="12" spans="1:28" ht="15.75" customHeight="1">
      <c r="A12" s="208" t="s">
        <v>88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0"/>
      <c r="N12" s="38"/>
      <c r="O12" s="115">
        <v>0.5</v>
      </c>
      <c r="P12" s="120">
        <f>SUM(P13:P18)</f>
        <v>0</v>
      </c>
      <c r="Q12" s="96">
        <f>SUM(Q13:Q18)</f>
        <v>14</v>
      </c>
      <c r="R12" s="97">
        <f>SUM(R13:R18)</f>
        <v>0</v>
      </c>
      <c r="S12" s="98"/>
      <c r="T12" s="110"/>
      <c r="U12" s="105"/>
      <c r="V12" s="109"/>
      <c r="X12" s="51"/>
      <c r="Y12" s="51"/>
      <c r="Z12" s="51"/>
      <c r="AA12" s="8"/>
      <c r="AB12" s="8"/>
    </row>
    <row r="13" spans="1:36" s="23" customFormat="1" ht="23.25" customHeight="1">
      <c r="A13" s="207" t="s">
        <v>19</v>
      </c>
      <c r="B13" s="260" t="s">
        <v>89</v>
      </c>
      <c r="C13" s="186" t="s">
        <v>20</v>
      </c>
      <c r="D13" s="187" t="s">
        <v>20</v>
      </c>
      <c r="E13" s="187" t="s">
        <v>20</v>
      </c>
      <c r="F13" s="187" t="s">
        <v>20</v>
      </c>
      <c r="G13" s="188" t="s">
        <v>20</v>
      </c>
      <c r="H13" s="76"/>
      <c r="I13" s="57"/>
      <c r="J13" s="3"/>
      <c r="K13" s="49"/>
      <c r="L13" s="49"/>
      <c r="M13" s="13" t="str">
        <f t="shared" si="1"/>
        <v>◄</v>
      </c>
      <c r="N13" s="37"/>
      <c r="O13" s="116">
        <v>3</v>
      </c>
      <c r="P13" s="259">
        <f>SUM(R13:R17)</f>
        <v>0</v>
      </c>
      <c r="Q13" s="108">
        <f aca="true" t="shared" si="5" ref="Q13:Q25">IF(H13&lt;&gt;"",0,O13)</f>
        <v>3</v>
      </c>
      <c r="R13" s="109">
        <f aca="true" t="shared" si="6" ref="R13:R18">(IF(J13&lt;&gt;"",1/3,0)+IF(K13&lt;&gt;"",2/3,0)+IF(L13&lt;&gt;"",1,0))*O$12*20*Q13/SUM(Q$13:Q$18)</f>
        <v>0</v>
      </c>
      <c r="S13" s="98"/>
      <c r="T13" s="98">
        <f>COUNTA(H13:L13)</f>
        <v>0</v>
      </c>
      <c r="U13" s="105">
        <f aca="true" t="shared" si="7" ref="U13:U22">COUNTBLANK(M13)</f>
        <v>0</v>
      </c>
      <c r="V13" s="109"/>
      <c r="W13" s="67"/>
      <c r="X13" s="51"/>
      <c r="Y13" s="51"/>
      <c r="Z13" s="51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23" customFormat="1" ht="23.25" customHeight="1">
      <c r="A14" s="207"/>
      <c r="B14" s="260"/>
      <c r="C14" s="190" t="s">
        <v>21</v>
      </c>
      <c r="D14" s="190" t="s">
        <v>21</v>
      </c>
      <c r="E14" s="190" t="s">
        <v>21</v>
      </c>
      <c r="F14" s="190" t="s">
        <v>21</v>
      </c>
      <c r="G14" s="190" t="s">
        <v>21</v>
      </c>
      <c r="H14" s="63"/>
      <c r="I14" s="62"/>
      <c r="J14" s="1"/>
      <c r="K14" s="46"/>
      <c r="L14" s="46"/>
      <c r="M14" s="13" t="str">
        <f t="shared" si="1"/>
        <v>◄</v>
      </c>
      <c r="N14" s="37"/>
      <c r="O14" s="116">
        <v>3</v>
      </c>
      <c r="P14" s="259"/>
      <c r="Q14" s="108">
        <f t="shared" si="5"/>
        <v>3</v>
      </c>
      <c r="R14" s="109">
        <f t="shared" si="6"/>
        <v>0</v>
      </c>
      <c r="S14" s="98"/>
      <c r="T14" s="98">
        <f t="shared" si="3"/>
        <v>0</v>
      </c>
      <c r="U14" s="105">
        <f t="shared" si="7"/>
        <v>0</v>
      </c>
      <c r="V14" s="109"/>
      <c r="W14" s="67"/>
      <c r="X14" s="51"/>
      <c r="Y14" s="51"/>
      <c r="Z14" s="51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23" customFormat="1" ht="25.5" customHeight="1">
      <c r="A15" s="207"/>
      <c r="B15" s="260"/>
      <c r="C15" s="189" t="s">
        <v>22</v>
      </c>
      <c r="D15" s="189" t="s">
        <v>22</v>
      </c>
      <c r="E15" s="189" t="s">
        <v>22</v>
      </c>
      <c r="F15" s="189" t="s">
        <v>22</v>
      </c>
      <c r="G15" s="189" t="s">
        <v>22</v>
      </c>
      <c r="H15" s="76"/>
      <c r="I15" s="57"/>
      <c r="J15" s="49"/>
      <c r="K15" s="49"/>
      <c r="L15" s="49"/>
      <c r="M15" s="13" t="str">
        <f t="shared" si="1"/>
        <v>◄</v>
      </c>
      <c r="N15" s="37"/>
      <c r="O15" s="116">
        <v>3</v>
      </c>
      <c r="P15" s="259"/>
      <c r="Q15" s="108">
        <f t="shared" si="5"/>
        <v>3</v>
      </c>
      <c r="R15" s="109">
        <f t="shared" si="6"/>
        <v>0</v>
      </c>
      <c r="S15" s="98"/>
      <c r="T15" s="98">
        <f t="shared" si="3"/>
        <v>0</v>
      </c>
      <c r="U15" s="105">
        <f t="shared" si="7"/>
        <v>0</v>
      </c>
      <c r="V15" s="109"/>
      <c r="W15" s="67"/>
      <c r="X15" s="51"/>
      <c r="Y15" s="51"/>
      <c r="Z15" s="51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23" customFormat="1" ht="25.5" customHeight="1">
      <c r="A16" s="207"/>
      <c r="B16" s="260"/>
      <c r="C16" s="190" t="s">
        <v>23</v>
      </c>
      <c r="D16" s="190" t="s">
        <v>23</v>
      </c>
      <c r="E16" s="190" t="s">
        <v>23</v>
      </c>
      <c r="F16" s="190" t="s">
        <v>23</v>
      </c>
      <c r="G16" s="190" t="s">
        <v>23</v>
      </c>
      <c r="H16" s="63"/>
      <c r="I16" s="62"/>
      <c r="J16" s="1"/>
      <c r="K16" s="46"/>
      <c r="L16" s="46"/>
      <c r="M16" s="13" t="str">
        <f t="shared" si="1"/>
        <v>◄</v>
      </c>
      <c r="N16" s="37"/>
      <c r="O16" s="116">
        <v>2</v>
      </c>
      <c r="P16" s="259"/>
      <c r="Q16" s="108">
        <f t="shared" si="5"/>
        <v>2</v>
      </c>
      <c r="R16" s="109">
        <f t="shared" si="6"/>
        <v>0</v>
      </c>
      <c r="S16" s="98"/>
      <c r="T16" s="98">
        <f t="shared" si="3"/>
        <v>0</v>
      </c>
      <c r="U16" s="105">
        <f t="shared" si="7"/>
        <v>0</v>
      </c>
      <c r="V16" s="109"/>
      <c r="W16" s="67"/>
      <c r="X16" s="51"/>
      <c r="Y16" s="51"/>
      <c r="Z16" s="51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23" customFormat="1" ht="25.5" customHeight="1">
      <c r="A17" s="207"/>
      <c r="B17" s="260"/>
      <c r="C17" s="189" t="s">
        <v>24</v>
      </c>
      <c r="D17" s="189" t="s">
        <v>24</v>
      </c>
      <c r="E17" s="189" t="s">
        <v>24</v>
      </c>
      <c r="F17" s="189" t="s">
        <v>24</v>
      </c>
      <c r="G17" s="189" t="s">
        <v>24</v>
      </c>
      <c r="H17" s="76"/>
      <c r="I17" s="57"/>
      <c r="J17" s="49"/>
      <c r="K17" s="49"/>
      <c r="L17" s="49"/>
      <c r="M17" s="13" t="str">
        <f t="shared" si="1"/>
        <v>◄</v>
      </c>
      <c r="N17" s="37"/>
      <c r="O17" s="116">
        <v>2</v>
      </c>
      <c r="P17" s="259"/>
      <c r="Q17" s="108">
        <f t="shared" si="5"/>
        <v>2</v>
      </c>
      <c r="R17" s="109">
        <f t="shared" si="6"/>
        <v>0</v>
      </c>
      <c r="S17" s="98"/>
      <c r="T17" s="98">
        <f t="shared" si="3"/>
        <v>0</v>
      </c>
      <c r="U17" s="105">
        <f t="shared" si="7"/>
        <v>0</v>
      </c>
      <c r="V17" s="109"/>
      <c r="W17" s="67"/>
      <c r="X17" s="51"/>
      <c r="Y17" s="51"/>
      <c r="Z17" s="51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23" customFormat="1" ht="23.25" customHeight="1">
      <c r="A18" s="84" t="s">
        <v>25</v>
      </c>
      <c r="B18" s="134" t="s">
        <v>26</v>
      </c>
      <c r="C18" s="202" t="s">
        <v>52</v>
      </c>
      <c r="D18" s="203" t="s">
        <v>52</v>
      </c>
      <c r="E18" s="203" t="s">
        <v>52</v>
      </c>
      <c r="F18" s="203" t="s">
        <v>52</v>
      </c>
      <c r="G18" s="204" t="s">
        <v>52</v>
      </c>
      <c r="H18" s="63"/>
      <c r="I18" s="62"/>
      <c r="J18" s="46"/>
      <c r="K18" s="46"/>
      <c r="L18" s="46"/>
      <c r="M18" s="13" t="str">
        <f t="shared" si="1"/>
        <v>◄</v>
      </c>
      <c r="N18" s="37"/>
      <c r="O18" s="116">
        <v>1</v>
      </c>
      <c r="P18" s="119">
        <f>R18</f>
        <v>0</v>
      </c>
      <c r="Q18" s="108">
        <f t="shared" si="5"/>
        <v>1</v>
      </c>
      <c r="R18" s="109">
        <f t="shared" si="6"/>
        <v>0</v>
      </c>
      <c r="S18" s="98"/>
      <c r="T18" s="98">
        <f t="shared" si="3"/>
        <v>0</v>
      </c>
      <c r="U18" s="105">
        <f t="shared" si="7"/>
        <v>0</v>
      </c>
      <c r="V18" s="109"/>
      <c r="W18" s="67"/>
      <c r="X18" s="53"/>
      <c r="Y18" s="53"/>
      <c r="Z18" s="53"/>
      <c r="AA18" s="30"/>
      <c r="AB18" s="8"/>
      <c r="AC18" s="8"/>
      <c r="AD18" s="8"/>
      <c r="AE18" s="8"/>
      <c r="AF18" s="8"/>
      <c r="AG18" s="8"/>
      <c r="AH18" s="8"/>
      <c r="AI18" s="8"/>
      <c r="AJ18" s="8"/>
    </row>
    <row r="19" spans="1:28" ht="15.75" customHeight="1">
      <c r="A19" s="208" t="s">
        <v>53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  <c r="N19" s="38"/>
      <c r="O19" s="115">
        <v>0.25</v>
      </c>
      <c r="P19" s="120">
        <f>SUM(P20:P22)</f>
        <v>0</v>
      </c>
      <c r="Q19" s="96">
        <f>SUM(Q20:Q22)</f>
        <v>5</v>
      </c>
      <c r="R19" s="97">
        <f>SUM(R20:R22)</f>
        <v>0</v>
      </c>
      <c r="S19" s="98"/>
      <c r="T19" s="110"/>
      <c r="U19" s="105"/>
      <c r="V19" s="109"/>
      <c r="X19" s="51"/>
      <c r="Y19" s="51"/>
      <c r="Z19" s="51"/>
      <c r="AA19" s="8"/>
      <c r="AB19" s="8"/>
    </row>
    <row r="20" spans="1:36" s="23" customFormat="1" ht="23.25" customHeight="1">
      <c r="A20" s="207" t="s">
        <v>54</v>
      </c>
      <c r="B20" s="202" t="s">
        <v>55</v>
      </c>
      <c r="C20" s="186" t="s">
        <v>82</v>
      </c>
      <c r="D20" s="187" t="s">
        <v>56</v>
      </c>
      <c r="E20" s="187" t="s">
        <v>56</v>
      </c>
      <c r="F20" s="187" t="s">
        <v>56</v>
      </c>
      <c r="G20" s="188" t="s">
        <v>56</v>
      </c>
      <c r="H20" s="76"/>
      <c r="I20" s="57"/>
      <c r="J20" s="3"/>
      <c r="K20" s="49"/>
      <c r="L20" s="49"/>
      <c r="M20" s="13" t="str">
        <f t="shared" si="1"/>
        <v>◄</v>
      </c>
      <c r="N20" s="37"/>
      <c r="O20" s="116">
        <v>2</v>
      </c>
      <c r="P20" s="259">
        <f>SUM(R20:R22)</f>
        <v>0</v>
      </c>
      <c r="Q20" s="108">
        <f t="shared" si="5"/>
        <v>2</v>
      </c>
      <c r="R20" s="109">
        <f>(IF(J20&lt;&gt;"",1/3,0)+IF(K20&lt;&gt;"",2/3,0)+IF(L20&lt;&gt;"",1,0))*O$19*20*Q20/SUM(Q$20:Q$22)</f>
        <v>0</v>
      </c>
      <c r="S20" s="98"/>
      <c r="T20" s="98">
        <f t="shared" si="3"/>
        <v>0</v>
      </c>
      <c r="U20" s="105">
        <f t="shared" si="7"/>
        <v>0</v>
      </c>
      <c r="V20" s="109"/>
      <c r="W20" s="67"/>
      <c r="X20" s="53"/>
      <c r="Y20" s="53"/>
      <c r="Z20" s="53"/>
      <c r="AA20" s="30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23" customFormat="1" ht="23.25" customHeight="1">
      <c r="A21" s="207"/>
      <c r="B21" s="202"/>
      <c r="C21" s="202" t="s">
        <v>81</v>
      </c>
      <c r="D21" s="203" t="s">
        <v>57</v>
      </c>
      <c r="E21" s="203" t="s">
        <v>57</v>
      </c>
      <c r="F21" s="203" t="s">
        <v>57</v>
      </c>
      <c r="G21" s="204" t="s">
        <v>57</v>
      </c>
      <c r="H21" s="63"/>
      <c r="I21" s="62"/>
      <c r="J21" s="46"/>
      <c r="K21" s="46"/>
      <c r="L21" s="46"/>
      <c r="M21" s="13" t="str">
        <f t="shared" si="1"/>
        <v>◄</v>
      </c>
      <c r="N21" s="37"/>
      <c r="O21" s="116">
        <v>2</v>
      </c>
      <c r="P21" s="259"/>
      <c r="Q21" s="108">
        <f t="shared" si="5"/>
        <v>2</v>
      </c>
      <c r="R21" s="109">
        <f>(IF(J21&lt;&gt;"",1/3,0)+IF(K21&lt;&gt;"",2/3,0)+IF(L21&lt;&gt;"",1,0))*O$19*20*Q21/SUM(Q$20:Q$22)</f>
        <v>0</v>
      </c>
      <c r="S21" s="98"/>
      <c r="T21" s="98">
        <f t="shared" si="3"/>
        <v>0</v>
      </c>
      <c r="U21" s="105">
        <f t="shared" si="7"/>
        <v>0</v>
      </c>
      <c r="V21" s="109"/>
      <c r="W21" s="67"/>
      <c r="X21" s="53"/>
      <c r="Y21" s="53"/>
      <c r="Z21" s="53"/>
      <c r="AA21" s="30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23" customFormat="1" ht="23.25" customHeight="1">
      <c r="A22" s="207"/>
      <c r="B22" s="202"/>
      <c r="C22" s="186" t="s">
        <v>83</v>
      </c>
      <c r="D22" s="187" t="s">
        <v>58</v>
      </c>
      <c r="E22" s="187" t="s">
        <v>58</v>
      </c>
      <c r="F22" s="187" t="s">
        <v>58</v>
      </c>
      <c r="G22" s="188" t="s">
        <v>58</v>
      </c>
      <c r="H22" s="76"/>
      <c r="I22" s="57"/>
      <c r="J22" s="3"/>
      <c r="K22" s="49"/>
      <c r="L22" s="49"/>
      <c r="M22" s="13" t="str">
        <f t="shared" si="1"/>
        <v>◄</v>
      </c>
      <c r="N22" s="37"/>
      <c r="O22" s="116">
        <v>1</v>
      </c>
      <c r="P22" s="259"/>
      <c r="Q22" s="108">
        <f t="shared" si="5"/>
        <v>1</v>
      </c>
      <c r="R22" s="109">
        <f>(IF(J22&lt;&gt;"",1/3,0)+IF(K22&lt;&gt;"",2/3,0)+IF(L22&lt;&gt;"",1,0))*O$19*20*Q22/SUM(Q$20:Q$22)</f>
        <v>0</v>
      </c>
      <c r="S22" s="98"/>
      <c r="T22" s="98">
        <f t="shared" si="3"/>
        <v>0</v>
      </c>
      <c r="U22" s="105">
        <f t="shared" si="7"/>
        <v>0</v>
      </c>
      <c r="V22" s="109"/>
      <c r="W22" s="67"/>
      <c r="X22" s="53"/>
      <c r="Y22" s="53"/>
      <c r="Z22" s="53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28" ht="14.25" customHeight="1">
      <c r="A23" s="208" t="s">
        <v>59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38"/>
      <c r="O23" s="115">
        <v>0.1</v>
      </c>
      <c r="P23" s="120">
        <f>SUM(P24:P25)</f>
        <v>0</v>
      </c>
      <c r="Q23" s="96">
        <f>SUM(Q24:Q25)</f>
        <v>2</v>
      </c>
      <c r="R23" s="97">
        <f>SUM(R24:R25)</f>
        <v>0</v>
      </c>
      <c r="S23" s="98"/>
      <c r="T23" s="110"/>
      <c r="U23" s="105"/>
      <c r="V23" s="109"/>
      <c r="X23" s="53"/>
      <c r="Y23" s="53"/>
      <c r="Z23" s="53"/>
      <c r="AA23" s="30"/>
      <c r="AB23" s="8"/>
    </row>
    <row r="24" spans="1:28" ht="24.75" customHeight="1">
      <c r="A24" s="81" t="s">
        <v>27</v>
      </c>
      <c r="B24" s="135" t="s">
        <v>90</v>
      </c>
      <c r="C24" s="186" t="s">
        <v>28</v>
      </c>
      <c r="D24" s="187" t="s">
        <v>60</v>
      </c>
      <c r="E24" s="187" t="s">
        <v>28</v>
      </c>
      <c r="F24" s="187" t="s">
        <v>60</v>
      </c>
      <c r="G24" s="188" t="s">
        <v>28</v>
      </c>
      <c r="H24" s="76"/>
      <c r="I24" s="57"/>
      <c r="J24" s="3"/>
      <c r="K24" s="49"/>
      <c r="L24" s="64"/>
      <c r="M24" s="13" t="str">
        <f t="shared" si="1"/>
        <v>◄</v>
      </c>
      <c r="N24" s="37"/>
      <c r="O24" s="117">
        <v>1</v>
      </c>
      <c r="P24" s="121">
        <f>R24</f>
        <v>0</v>
      </c>
      <c r="Q24" s="108">
        <f t="shared" si="5"/>
        <v>1</v>
      </c>
      <c r="R24" s="109">
        <f>(IF(J24&lt;&gt;"",1/3,0)+IF(K24&lt;&gt;"",2/3,0)+IF(L24&lt;&gt;"",1,0))*O$23*20*Q24/SUM(Q$24:Q$25)</f>
        <v>0</v>
      </c>
      <c r="S24" s="98"/>
      <c r="T24" s="98">
        <f>COUNTA(H24:L24)</f>
        <v>0</v>
      </c>
      <c r="U24" s="105">
        <f>COUNTBLANK(M24)</f>
        <v>0</v>
      </c>
      <c r="V24" s="109"/>
      <c r="X24" s="53"/>
      <c r="Y24" s="53"/>
      <c r="Z24" s="53"/>
      <c r="AA24" s="30"/>
      <c r="AB24" s="8"/>
    </row>
    <row r="25" spans="1:28" ht="24.75" customHeight="1">
      <c r="A25" s="82" t="s">
        <v>30</v>
      </c>
      <c r="B25" s="135" t="s">
        <v>61</v>
      </c>
      <c r="C25" s="202" t="s">
        <v>29</v>
      </c>
      <c r="D25" s="203" t="s">
        <v>61</v>
      </c>
      <c r="E25" s="203" t="s">
        <v>29</v>
      </c>
      <c r="F25" s="203" t="s">
        <v>61</v>
      </c>
      <c r="G25" s="204" t="s">
        <v>29</v>
      </c>
      <c r="H25" s="63"/>
      <c r="I25" s="63"/>
      <c r="J25" s="4"/>
      <c r="K25" s="139"/>
      <c r="L25" s="50"/>
      <c r="M25" s="13" t="str">
        <f t="shared" si="1"/>
        <v>◄</v>
      </c>
      <c r="N25" s="37"/>
      <c r="O25" s="117">
        <v>1</v>
      </c>
      <c r="P25" s="121">
        <f>SUM(R25:R25)</f>
        <v>0</v>
      </c>
      <c r="Q25" s="108">
        <f t="shared" si="5"/>
        <v>1</v>
      </c>
      <c r="R25" s="109">
        <f>(IF(J25&lt;&gt;"",1/3,0)+IF(K25&lt;&gt;"",2/3,0)+IF(L25&lt;&gt;"",1,0))*O$23*20*Q25/SUM(Q$24:Q$25)</f>
        <v>0</v>
      </c>
      <c r="S25" s="98"/>
      <c r="T25" s="98">
        <f>COUNTA(H25:L25)</f>
        <v>0</v>
      </c>
      <c r="U25" s="105">
        <f>COUNTBLANK(M25)</f>
        <v>0</v>
      </c>
      <c r="V25" s="109"/>
      <c r="X25" s="53"/>
      <c r="Y25" s="53"/>
      <c r="Z25" s="53"/>
      <c r="AA25" s="30"/>
      <c r="AB25" s="8"/>
    </row>
    <row r="26" spans="1:28" ht="24.75" customHeight="1">
      <c r="A26" s="29"/>
      <c r="B26" s="39"/>
      <c r="C26" s="214" t="s">
        <v>64</v>
      </c>
      <c r="D26" s="215"/>
      <c r="E26" s="215"/>
      <c r="F26" s="215"/>
      <c r="G26" s="215"/>
      <c r="H26" s="211">
        <f>Q4/SUM(O5:O11)</f>
        <v>1</v>
      </c>
      <c r="I26" s="212"/>
      <c r="J26" s="212"/>
      <c r="K26" s="212"/>
      <c r="L26" s="213"/>
      <c r="M26" s="41"/>
      <c r="N26" s="40"/>
      <c r="O26" s="42"/>
      <c r="P26" s="111"/>
      <c r="Q26" s="108"/>
      <c r="R26" s="109"/>
      <c r="S26" s="98"/>
      <c r="T26" s="98"/>
      <c r="V26" s="109"/>
      <c r="W26" s="54"/>
      <c r="X26" s="55"/>
      <c r="Y26" s="30"/>
      <c r="Z26" s="30"/>
      <c r="AA26" s="30"/>
      <c r="AB26" s="8"/>
    </row>
    <row r="27" spans="1:28" ht="24.75" customHeight="1">
      <c r="A27" s="29"/>
      <c r="B27" s="39"/>
      <c r="C27" s="214" t="s">
        <v>31</v>
      </c>
      <c r="D27" s="215"/>
      <c r="E27" s="215"/>
      <c r="F27" s="215"/>
      <c r="G27" s="215"/>
      <c r="H27" s="211">
        <f>Q12/SUM(O13:O18)</f>
        <v>1</v>
      </c>
      <c r="I27" s="212"/>
      <c r="J27" s="212"/>
      <c r="K27" s="212"/>
      <c r="L27" s="213"/>
      <c r="M27" s="41"/>
      <c r="N27" s="40"/>
      <c r="O27" s="42"/>
      <c r="P27" s="111"/>
      <c r="Q27" s="108"/>
      <c r="R27" s="109"/>
      <c r="S27" s="98"/>
      <c r="T27" s="98"/>
      <c r="U27" s="105"/>
      <c r="V27" s="109"/>
      <c r="W27" s="54"/>
      <c r="X27" s="55"/>
      <c r="Y27" s="30"/>
      <c r="Z27" s="30"/>
      <c r="AA27" s="30"/>
      <c r="AB27" s="8"/>
    </row>
    <row r="28" spans="1:28" ht="24.75" customHeight="1">
      <c r="A28" s="29"/>
      <c r="B28" s="39"/>
      <c r="C28" s="214" t="s">
        <v>63</v>
      </c>
      <c r="D28" s="215"/>
      <c r="E28" s="215"/>
      <c r="F28" s="215"/>
      <c r="G28" s="215"/>
      <c r="H28" s="211">
        <f>Q19/SUM(O20:O22)</f>
        <v>1</v>
      </c>
      <c r="I28" s="212"/>
      <c r="J28" s="212"/>
      <c r="K28" s="212"/>
      <c r="L28" s="213"/>
      <c r="M28" s="41"/>
      <c r="N28" s="40"/>
      <c r="O28" s="42"/>
      <c r="P28" s="111"/>
      <c r="Q28" s="108"/>
      <c r="R28" s="109"/>
      <c r="S28" s="98"/>
      <c r="T28" s="98"/>
      <c r="U28" s="105"/>
      <c r="V28" s="109"/>
      <c r="W28" s="54"/>
      <c r="X28" s="55"/>
      <c r="Y28" s="30"/>
      <c r="Z28" s="30"/>
      <c r="AA28" s="30"/>
      <c r="AB28" s="8"/>
    </row>
    <row r="29" spans="1:28" ht="24.75" customHeight="1">
      <c r="A29" s="29"/>
      <c r="B29" s="39"/>
      <c r="C29" s="214" t="s">
        <v>32</v>
      </c>
      <c r="D29" s="215"/>
      <c r="E29" s="215"/>
      <c r="F29" s="215"/>
      <c r="G29" s="215"/>
      <c r="H29" s="211">
        <f>Q23/SUM(O24:O25)</f>
        <v>1</v>
      </c>
      <c r="I29" s="212"/>
      <c r="J29" s="212"/>
      <c r="K29" s="212"/>
      <c r="L29" s="213"/>
      <c r="M29" s="41"/>
      <c r="N29" s="40"/>
      <c r="O29" s="42"/>
      <c r="P29" s="111"/>
      <c r="Q29" s="108"/>
      <c r="R29" s="109"/>
      <c r="S29" s="98"/>
      <c r="T29" s="98"/>
      <c r="U29" s="105"/>
      <c r="V29" s="109"/>
      <c r="W29" s="54"/>
      <c r="X29" s="55"/>
      <c r="Y29" s="30"/>
      <c r="Z29" s="30"/>
      <c r="AA29" s="30"/>
      <c r="AB29" s="8"/>
    </row>
    <row r="30" spans="1:28" ht="11.25" customHeight="1">
      <c r="A30" s="20"/>
      <c r="B30" s="235"/>
      <c r="C30" s="235"/>
      <c r="D30" s="235"/>
      <c r="E30" s="235"/>
      <c r="F30" s="235"/>
      <c r="G30" s="235"/>
      <c r="H30" s="69"/>
      <c r="I30" s="219"/>
      <c r="J30" s="220"/>
      <c r="K30" s="220"/>
      <c r="L30" s="221"/>
      <c r="M30" s="18"/>
      <c r="N30" s="18"/>
      <c r="O30" s="14"/>
      <c r="P30" s="99"/>
      <c r="Q30" s="112"/>
      <c r="R30" s="103"/>
      <c r="S30" s="103"/>
      <c r="T30" s="105"/>
      <c r="U30" s="105"/>
      <c r="W30" s="55"/>
      <c r="X30" s="55"/>
      <c r="Y30" s="30"/>
      <c r="Z30" s="30"/>
      <c r="AA30" s="30"/>
      <c r="AB30" s="8"/>
    </row>
    <row r="31" spans="1:28" ht="35.25" customHeight="1" thickBot="1">
      <c r="A31" s="20"/>
      <c r="C31" s="216" t="s">
        <v>3</v>
      </c>
      <c r="D31" s="217"/>
      <c r="E31" s="217"/>
      <c r="F31" s="217"/>
      <c r="G31" s="217"/>
      <c r="H31" s="218"/>
      <c r="I31" s="236" t="str">
        <f>IF(OR(V4=0,H26&lt;0.5,H27&lt;0.5,H28&lt;0.5,H29&lt;0.5),"!",(P4+P12+P19+P23))</f>
        <v>!</v>
      </c>
      <c r="J31" s="236"/>
      <c r="K31" s="234" t="s">
        <v>33</v>
      </c>
      <c r="L31" s="234"/>
      <c r="M31" s="18"/>
      <c r="N31" s="18"/>
      <c r="O31" s="14"/>
      <c r="P31" s="99"/>
      <c r="Q31" s="103"/>
      <c r="R31" s="103"/>
      <c r="S31" s="103"/>
      <c r="T31" s="113"/>
      <c r="U31" s="105"/>
      <c r="W31" s="55"/>
      <c r="X31" s="55"/>
      <c r="Y31" s="30"/>
      <c r="Z31" s="30"/>
      <c r="AA31" s="30"/>
      <c r="AB31" s="8"/>
    </row>
    <row r="32" spans="1:28" ht="32.25" customHeight="1" thickBot="1">
      <c r="A32" s="20"/>
      <c r="B32" s="8"/>
      <c r="C32" s="244" t="s">
        <v>35</v>
      </c>
      <c r="D32" s="245"/>
      <c r="E32" s="245"/>
      <c r="F32" s="245"/>
      <c r="G32" s="245"/>
      <c r="H32" s="245"/>
      <c r="I32" s="242"/>
      <c r="J32" s="243"/>
      <c r="K32" s="240" t="s">
        <v>33</v>
      </c>
      <c r="L32" s="241"/>
      <c r="M32" s="5"/>
      <c r="N32" s="5"/>
      <c r="O32" s="43"/>
      <c r="P32" s="99"/>
      <c r="Q32" s="104"/>
      <c r="R32" s="103"/>
      <c r="S32" s="103"/>
      <c r="T32" s="103"/>
      <c r="U32" s="103"/>
      <c r="W32" s="54"/>
      <c r="X32" s="54"/>
      <c r="Y32" s="8"/>
      <c r="Z32" s="8"/>
      <c r="AA32" s="8"/>
      <c r="AB32" s="8"/>
    </row>
    <row r="33" spans="1:28" ht="31.5" customHeight="1" thickBot="1">
      <c r="A33" s="20"/>
      <c r="C33" s="253" t="s">
        <v>34</v>
      </c>
      <c r="D33" s="254"/>
      <c r="E33" s="254"/>
      <c r="F33" s="254"/>
      <c r="G33" s="254"/>
      <c r="H33" s="254"/>
      <c r="I33" s="255">
        <f>I32*7</f>
        <v>0</v>
      </c>
      <c r="J33" s="256"/>
      <c r="K33" s="257" t="s">
        <v>62</v>
      </c>
      <c r="L33" s="258"/>
      <c r="M33" s="44"/>
      <c r="N33" s="24"/>
      <c r="O33" s="14"/>
      <c r="P33" s="99"/>
      <c r="W33" s="54"/>
      <c r="X33" s="54"/>
      <c r="Y33" s="8"/>
      <c r="Z33" s="8"/>
      <c r="AA33" s="8"/>
      <c r="AB33" s="8"/>
    </row>
    <row r="34" spans="1:28" ht="16.5" customHeight="1" thickBot="1">
      <c r="A34" s="20"/>
      <c r="C34" s="138"/>
      <c r="D34" s="53"/>
      <c r="E34" s="53"/>
      <c r="F34" s="53"/>
      <c r="G34" s="53"/>
      <c r="H34" s="70"/>
      <c r="I34" s="59"/>
      <c r="J34" s="59"/>
      <c r="K34" s="44"/>
      <c r="L34" s="44"/>
      <c r="M34" s="44"/>
      <c r="N34" s="24"/>
      <c r="O34" s="14"/>
      <c r="P34" s="99"/>
      <c r="W34" s="54"/>
      <c r="X34" s="54"/>
      <c r="Y34" s="8"/>
      <c r="Z34" s="8"/>
      <c r="AA34" s="8"/>
      <c r="AB34" s="8"/>
    </row>
    <row r="35" spans="1:28" ht="15.75">
      <c r="A35" s="22"/>
      <c r="B35" s="136" t="s">
        <v>6</v>
      </c>
      <c r="C35" s="248" t="s">
        <v>5</v>
      </c>
      <c r="D35" s="248"/>
      <c r="E35" s="248"/>
      <c r="F35" s="249"/>
      <c r="G35" s="20"/>
      <c r="H35" s="58"/>
      <c r="I35" s="58"/>
      <c r="J35" s="58"/>
      <c r="K35" s="58"/>
      <c r="L35" s="71"/>
      <c r="M35" s="60"/>
      <c r="N35" s="21"/>
      <c r="O35" s="14"/>
      <c r="P35" s="99"/>
      <c r="Q35" s="114"/>
      <c r="W35" s="54"/>
      <c r="X35" s="54"/>
      <c r="Y35" s="8"/>
      <c r="Z35" s="8"/>
      <c r="AA35" s="8"/>
      <c r="AB35" s="8"/>
    </row>
    <row r="36" spans="2:28" ht="12.75" customHeight="1">
      <c r="B36" s="246" t="str">
        <f>CONCATENATE(Identification!B9," ",Identification!B10)</f>
        <v> </v>
      </c>
      <c r="C36" s="175">
        <f>CONCATENATE(Identification!B7)</f>
      </c>
      <c r="D36" s="175"/>
      <c r="E36" s="175"/>
      <c r="F36" s="250"/>
      <c r="G36" s="20"/>
      <c r="H36" s="58"/>
      <c r="I36" s="58"/>
      <c r="J36" s="58"/>
      <c r="K36" s="58"/>
      <c r="L36" s="71"/>
      <c r="M36" s="27"/>
      <c r="N36" s="27"/>
      <c r="Q36" s="114"/>
      <c r="W36" s="54"/>
      <c r="X36" s="54"/>
      <c r="Y36" s="8"/>
      <c r="Z36" s="8"/>
      <c r="AA36" s="8"/>
      <c r="AB36" s="8"/>
    </row>
    <row r="37" spans="2:28" ht="12.75">
      <c r="B37" s="246"/>
      <c r="C37" s="175"/>
      <c r="D37" s="175"/>
      <c r="E37" s="175"/>
      <c r="F37" s="250"/>
      <c r="G37" s="20"/>
      <c r="H37" s="77"/>
      <c r="I37" s="53"/>
      <c r="J37" s="53"/>
      <c r="K37" s="53"/>
      <c r="L37" s="71"/>
      <c r="M37" s="52"/>
      <c r="Q37" s="114"/>
      <c r="W37" s="54"/>
      <c r="X37" s="54"/>
      <c r="Y37" s="8"/>
      <c r="Z37" s="8"/>
      <c r="AA37" s="8"/>
      <c r="AB37" s="8"/>
    </row>
    <row r="38" spans="2:28" ht="14.25" thickBot="1">
      <c r="B38" s="247"/>
      <c r="C38" s="251"/>
      <c r="D38" s="251"/>
      <c r="E38" s="251"/>
      <c r="F38" s="252"/>
      <c r="G38" s="20"/>
      <c r="H38" s="78"/>
      <c r="I38" s="79"/>
      <c r="J38" s="78"/>
      <c r="K38" s="78"/>
      <c r="L38" s="71"/>
      <c r="M38" s="52"/>
      <c r="O38" s="8"/>
      <c r="P38" s="100"/>
      <c r="Q38" s="100"/>
      <c r="W38" s="54"/>
      <c r="X38" s="54"/>
      <c r="Y38" s="8"/>
      <c r="Z38" s="8"/>
      <c r="AA38" s="8"/>
      <c r="AB38" s="8"/>
    </row>
    <row r="39" spans="2:28" ht="25.5">
      <c r="B39" s="91" t="s">
        <v>36</v>
      </c>
      <c r="C39" s="222" t="s">
        <v>84</v>
      </c>
      <c r="D39" s="223"/>
      <c r="E39" s="223"/>
      <c r="F39" s="224"/>
      <c r="G39" s="20"/>
      <c r="H39" s="225" t="s">
        <v>2</v>
      </c>
      <c r="I39" s="226"/>
      <c r="J39" s="226"/>
      <c r="K39" s="227"/>
      <c r="L39" s="71"/>
      <c r="M39" s="52"/>
      <c r="Q39" s="114"/>
      <c r="W39" s="54"/>
      <c r="X39" s="54"/>
      <c r="Y39" s="8"/>
      <c r="Z39" s="8"/>
      <c r="AA39" s="8"/>
      <c r="AB39" s="8"/>
    </row>
    <row r="40" spans="2:28" ht="17.25" customHeight="1" thickBot="1">
      <c r="B40" s="92">
        <f>CONCATENATE(Identification!A22)</f>
      </c>
      <c r="C40" s="228"/>
      <c r="D40" s="229"/>
      <c r="E40" s="229"/>
      <c r="F40" s="230"/>
      <c r="G40" s="20"/>
      <c r="H40" s="231">
        <f ca="1">TODAY()</f>
        <v>42460</v>
      </c>
      <c r="I40" s="232"/>
      <c r="J40" s="232"/>
      <c r="K40" s="233"/>
      <c r="Q40" s="114"/>
      <c r="W40" s="8"/>
      <c r="X40" s="8"/>
      <c r="Y40" s="8"/>
      <c r="Z40" s="8"/>
      <c r="AA40" s="8"/>
      <c r="AB40" s="8"/>
    </row>
    <row r="41" spans="2:28" ht="15.75" customHeight="1" thickBot="1">
      <c r="B41" s="137">
        <f>CONCATENATE(Identification!A23)</f>
      </c>
      <c r="C41" s="237"/>
      <c r="D41" s="238"/>
      <c r="E41" s="238"/>
      <c r="F41" s="239"/>
      <c r="G41" s="20"/>
      <c r="H41" s="58"/>
      <c r="I41" s="58"/>
      <c r="J41" s="58"/>
      <c r="K41" s="58"/>
      <c r="Q41" s="114"/>
      <c r="W41" s="8"/>
      <c r="X41" s="8"/>
      <c r="Y41" s="8"/>
      <c r="Z41" s="8"/>
      <c r="AA41" s="8"/>
      <c r="AB41" s="8"/>
    </row>
    <row r="42" spans="2:28" ht="15.75">
      <c r="B42" s="176" t="s">
        <v>85</v>
      </c>
      <c r="C42" s="177"/>
      <c r="D42" s="177"/>
      <c r="E42" s="177"/>
      <c r="F42" s="178"/>
      <c r="Q42" s="114"/>
      <c r="W42" s="8"/>
      <c r="X42" s="8"/>
      <c r="Y42" s="8"/>
      <c r="Z42" s="8"/>
      <c r="AA42" s="8"/>
      <c r="AB42" s="8"/>
    </row>
    <row r="43" spans="2:28" ht="59.25" customHeight="1" thickBot="1">
      <c r="B43" s="179"/>
      <c r="C43" s="180"/>
      <c r="D43" s="180"/>
      <c r="E43" s="180"/>
      <c r="F43" s="181"/>
      <c r="Q43" s="114"/>
      <c r="W43" s="8"/>
      <c r="X43" s="8"/>
      <c r="Y43" s="8"/>
      <c r="Z43" s="8"/>
      <c r="AA43" s="8"/>
      <c r="AB43" s="8"/>
    </row>
    <row r="44" spans="17:28" ht="12.75">
      <c r="Q44" s="114"/>
      <c r="W44" s="8"/>
      <c r="X44" s="8"/>
      <c r="Y44" s="8"/>
      <c r="Z44" s="8"/>
      <c r="AA44" s="8"/>
      <c r="AB44" s="8"/>
    </row>
  </sheetData>
  <sheetProtection password="C865" sheet="1" objects="1" scenarios="1" selectLockedCells="1"/>
  <mergeCells count="69">
    <mergeCell ref="P5:P8"/>
    <mergeCell ref="C16:G16"/>
    <mergeCell ref="C17:G17"/>
    <mergeCell ref="B13:B17"/>
    <mergeCell ref="B20:B22"/>
    <mergeCell ref="A20:A22"/>
    <mergeCell ref="P20:P22"/>
    <mergeCell ref="P13:P17"/>
    <mergeCell ref="P9:P10"/>
    <mergeCell ref="A12:M12"/>
    <mergeCell ref="C41:F41"/>
    <mergeCell ref="K32:L32"/>
    <mergeCell ref="I32:J32"/>
    <mergeCell ref="C32:H32"/>
    <mergeCell ref="B36:B38"/>
    <mergeCell ref="C35:F35"/>
    <mergeCell ref="C36:F38"/>
    <mergeCell ref="C33:H33"/>
    <mergeCell ref="I33:J33"/>
    <mergeCell ref="K33:L33"/>
    <mergeCell ref="C39:F39"/>
    <mergeCell ref="H39:K39"/>
    <mergeCell ref="C40:F40"/>
    <mergeCell ref="H40:K40"/>
    <mergeCell ref="K31:L31"/>
    <mergeCell ref="B30:G30"/>
    <mergeCell ref="I31:J31"/>
    <mergeCell ref="C29:G29"/>
    <mergeCell ref="C31:H31"/>
    <mergeCell ref="I30:L30"/>
    <mergeCell ref="H27:L27"/>
    <mergeCell ref="C26:G26"/>
    <mergeCell ref="C25:G25"/>
    <mergeCell ref="C28:G28"/>
    <mergeCell ref="H28:L28"/>
    <mergeCell ref="H29:L29"/>
    <mergeCell ref="C27:G27"/>
    <mergeCell ref="A23:M23"/>
    <mergeCell ref="C24:G24"/>
    <mergeCell ref="C21:G21"/>
    <mergeCell ref="C22:G22"/>
    <mergeCell ref="A19:M19"/>
    <mergeCell ref="H26:L26"/>
    <mergeCell ref="C8:G8"/>
    <mergeCell ref="C6:G6"/>
    <mergeCell ref="C7:G7"/>
    <mergeCell ref="A13:A17"/>
    <mergeCell ref="C20:G20"/>
    <mergeCell ref="C18:G18"/>
    <mergeCell ref="A1:B1"/>
    <mergeCell ref="C1:G1"/>
    <mergeCell ref="D2:G2"/>
    <mergeCell ref="A3:B3"/>
    <mergeCell ref="C3:G3"/>
    <mergeCell ref="B9:B10"/>
    <mergeCell ref="A9:A10"/>
    <mergeCell ref="C10:G10"/>
    <mergeCell ref="B5:B8"/>
    <mergeCell ref="A5:A8"/>
    <mergeCell ref="B42:F42"/>
    <mergeCell ref="B43:F43"/>
    <mergeCell ref="I2:L2"/>
    <mergeCell ref="A4:M4"/>
    <mergeCell ref="C5:G5"/>
    <mergeCell ref="C11:G11"/>
    <mergeCell ref="C9:G9"/>
    <mergeCell ref="C13:G13"/>
    <mergeCell ref="C15:G15"/>
    <mergeCell ref="C14:G14"/>
  </mergeCells>
  <conditionalFormatting sqref="I32:J32">
    <cfRule type="cellIs" priority="6" dxfId="5" operator="lessThan">
      <formula>$I$31</formula>
    </cfRule>
  </conditionalFormatting>
  <conditionalFormatting sqref="O32">
    <cfRule type="cellIs" priority="10" dxfId="4" operator="greaterThan">
      <formula>"I29"</formula>
    </cfRule>
    <cfRule type="cellIs" priority="11" dxfId="3" operator="greaterThan">
      <formula>"H29"</formula>
    </cfRule>
  </conditionalFormatting>
  <conditionalFormatting sqref="H26:L27 H29:L29">
    <cfRule type="cellIs" priority="19" dxfId="1" operator="lessThan" stopIfTrue="1">
      <formula>0.5</formula>
    </cfRule>
  </conditionalFormatting>
  <conditionalFormatting sqref="H28:L28">
    <cfRule type="cellIs" priority="2" dxfId="1" operator="lessThan" stopIfTrue="1">
      <formula>0.5</formula>
    </cfRule>
  </conditionalFormatting>
  <conditionalFormatting sqref="H40:K40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60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2014-12-28T17:49:02Z</cp:lastPrinted>
  <dcterms:created xsi:type="dcterms:W3CDTF">2011-09-24T16:55:29Z</dcterms:created>
  <dcterms:modified xsi:type="dcterms:W3CDTF">2016-03-31T07:42:53Z</dcterms:modified>
  <cp:category/>
  <cp:version/>
  <cp:contentType/>
  <cp:contentStatus/>
</cp:coreProperties>
</file>