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15" yWindow="90" windowWidth="17175" windowHeight="7815" activeTab="1"/>
  </bookViews>
  <sheets>
    <sheet name="Identification" sheetId="1" r:id="rId1"/>
    <sheet name="Bilan de compétences" sheetId="2" r:id="rId2"/>
  </sheets>
  <definedNames>
    <definedName name="_xlnm.Print_Area" localSheetId="1">'Bilan de compétences'!$A$1:$P$56</definedName>
    <definedName name="_xlnm.Print_Area" localSheetId="0">'Identification'!$A$1:$E$25</definedName>
  </definedNames>
  <calcPr fullCalcOnLoad="1"/>
</workbook>
</file>

<file path=xl/sharedStrings.xml><?xml version="1.0" encoding="utf-8"?>
<sst xmlns="http://schemas.openxmlformats.org/spreadsheetml/2006/main" count="227" uniqueCount="123">
  <si>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</si>
  <si>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</si>
  <si>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</si>
  <si>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</si>
  <si>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</si>
  <si>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</si>
  <si>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</si>
  <si>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Noms et prénoms des professeurs évaluateurs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</si>
  <si>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</si>
  <si>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</si>
  <si>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</si>
  <si>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</si>
  <si>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</si>
  <si>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</si>
  <si>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</si>
  <si>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</si>
  <si>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</si>
  <si>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</si>
  <si>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</si>
  <si>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C3.5 : PREPARER LE VEHICULE</t>
  </si>
  <si>
    <t>C351</t>
  </si>
  <si>
    <t>C352</t>
  </si>
  <si>
    <t>Le positionnement du véhicule est adapté à l'intervention</t>
  </si>
  <si>
    <t>Le véhicule est prêt à la restitution conformément à la procédure qualité de l'entreprise</t>
  </si>
  <si>
    <t>C3.6 : GERER LE POSTE DE TRAVAIL</t>
  </si>
  <si>
    <t>C361</t>
  </si>
  <si>
    <t>C362</t>
  </si>
  <si>
    <t>C363</t>
  </si>
  <si>
    <t>Appliquer les règles en lien avec l'hygiène, la santé, la sécurité et l'environnement</t>
  </si>
  <si>
    <t>Le poste de travail et les équipements sont nettoyés, rangés, remis en état</t>
  </si>
  <si>
    <t>Les anomalies liées  aux équipements sont signalées à sa hiérarchie</t>
  </si>
  <si>
    <t>Taux d'indicateurs évalués pour C3.5</t>
  </si>
  <si>
    <t>Taux d'indicateurs évalués pour C3.6</t>
  </si>
  <si>
    <t>/20</t>
  </si>
  <si>
    <t>Note X coefficient</t>
  </si>
  <si>
    <r>
      <t xml:space="preserve">                                                                                                         </t>
    </r>
    <r>
      <rPr>
        <sz val="14"/>
        <rFont val="Arial"/>
        <family val="2"/>
      </rPr>
      <t>Note sur 20 proposée au jury</t>
    </r>
    <r>
      <rPr>
        <sz val="10"/>
        <rFont val="Arial"/>
        <family val="2"/>
      </rPr>
      <t xml:space="preserve">                                                                            (la cellule est rouge si la note n'est pas validable)  </t>
    </r>
  </si>
  <si>
    <t>Nom et prénom des examinateurs                                                         attribuant la note</t>
  </si>
  <si>
    <t xml:space="preserve"> Les lignes renseignent automatiquement la feuille "Bilan de compétences" sauf la date à renseigner manuellement le jour de l'attribution de la note</t>
  </si>
  <si>
    <t>Description sommaire du travail demandé</t>
  </si>
  <si>
    <t>Préparation d'une intervention de maintenance</t>
  </si>
  <si>
    <t>C1.1 : COLLECTER LES DONNÉES NÉCESSAIRES À SON INTERVENTION</t>
  </si>
  <si>
    <t>C111</t>
  </si>
  <si>
    <t>C2.1 : PREPARER SON INTERVENTION</t>
  </si>
  <si>
    <t>C211</t>
  </si>
  <si>
    <t>C212</t>
  </si>
  <si>
    <t>C213</t>
  </si>
  <si>
    <t>C214</t>
  </si>
  <si>
    <t>C2.2 : PARTICIPER AU DIAGNOSTIC</t>
  </si>
  <si>
    <t>C3.2 : EFFECTUER LES MESURES SUR VEHICULE</t>
  </si>
  <si>
    <t>Identifier les étapes de l’intervention</t>
  </si>
  <si>
    <t xml:space="preserve">Choisir les équipements, les outillages </t>
  </si>
  <si>
    <t>Collecter les pièces, les produits</t>
  </si>
  <si>
    <t>Constater un dysfonctionnement, une anomalie</t>
  </si>
  <si>
    <t>Comparer les résultats des mesures, contrôles et essais avec les valeurs attendues</t>
  </si>
  <si>
    <t>C221</t>
  </si>
  <si>
    <t>C222</t>
  </si>
  <si>
    <t>C223</t>
  </si>
  <si>
    <t>C321</t>
  </si>
  <si>
    <t>Effectuer les mesures</t>
  </si>
  <si>
    <t>C353</t>
  </si>
  <si>
    <t>Préparer le véhicule à l’intervention</t>
  </si>
  <si>
    <t>Préparer le véhicule pour une restitution</t>
  </si>
  <si>
    <t>Organiser son poste de travail</t>
  </si>
  <si>
    <t>Maintenir en état son poste de travail</t>
  </si>
  <si>
    <t xml:space="preserve">L'organisation garantit l'efficacité et la sécurité de l'intervention </t>
  </si>
  <si>
    <t>Les déchets sont classés et évacués dans le respect des protocoles ou des prescriptions de l'entreprise</t>
  </si>
  <si>
    <t>Les règles d'hygiène, de santé,de sécurité et de protection de l'environnement sont respectées</t>
  </si>
  <si>
    <t>Les protections du véhicule sont correctement mises en place</t>
  </si>
  <si>
    <t>La consignation du véhicule est constatée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</si>
  <si>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</si>
  <si>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</si>
  <si>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</si>
  <si>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Le dysfonctionnement, l'anomalie sont constatés</t>
  </si>
  <si>
    <t xml:space="preserve">Les écarts sont signalés </t>
  </si>
  <si>
    <t>Les éléments, sous-ensembles ou fluides en cause sont identifiés</t>
  </si>
  <si>
    <t>Les éléments, les sous-ensembles sont localisés</t>
  </si>
  <si>
    <t xml:space="preserve">Les orifices de purge, remplissage, vidange sont localisés </t>
  </si>
  <si>
    <t>L'accès au sous-ensemble, à l'élément est identifié</t>
  </si>
  <si>
    <t>Les différents types de liaisons sont correctement identifiés</t>
  </si>
  <si>
    <t>Les éléments périphériques et les circuits d'énergies et d'information sont repérés</t>
  </si>
  <si>
    <t>Les équipements, l'ergonomie, les équipement et outillages prévus sont adaptés à l'intervention</t>
  </si>
  <si>
    <t>Les pièces et produits sont collectés sans omission</t>
  </si>
  <si>
    <t>Les pièces et produits sont conformes au type du véhicule</t>
  </si>
  <si>
    <t>Les données collectées sur l'OR, le véhicule et l'historique de maintenance permettent la réalisation de l'intervention</t>
  </si>
  <si>
    <t>Les données techniques et réglementaires collectées sont adaptées à l'intervention</t>
  </si>
  <si>
    <t>La base de données des dysfonctionnements récurrents (pannes répétitives) est consultée</t>
  </si>
  <si>
    <t>Identifier les sous-ensembles, les éléments défectueux</t>
  </si>
  <si>
    <t>Prendre en charge le véhicule</t>
  </si>
  <si>
    <t>Restituer le véhicule</t>
  </si>
  <si>
    <t>Approvisionner les sous-ensembles, les éléments, les produits, équipements et outillages</t>
  </si>
  <si>
    <t>Compléter l'ordre de réparation</t>
  </si>
  <si>
    <t>A2. Diagnostic</t>
  </si>
  <si>
    <t>A4. Réception-restitution du véhicule</t>
  </si>
  <si>
    <t>A5. Organisation de la mantenance</t>
  </si>
  <si>
    <t>Tâches support de l'évaluation</t>
  </si>
  <si>
    <t>T2.1</t>
  </si>
  <si>
    <t>T2.2</t>
  </si>
  <si>
    <t>T4.1</t>
  </si>
  <si>
    <t>T4.2</t>
  </si>
  <si>
    <t>T5.1</t>
  </si>
  <si>
    <t>T5.2</t>
  </si>
  <si>
    <t>Toutes les cases grisées doivent être renseignées par les professeurs concernés. Elles deviennent blanches une fois remplies</t>
  </si>
  <si>
    <t>/120</t>
  </si>
  <si>
    <t>Collecter des données d'identification</t>
  </si>
  <si>
    <t>Les équipements et outillages prévus sont adaptés à l'intervention</t>
  </si>
  <si>
    <t xml:space="preserve">Les écarts ou incohérences sont signalés </t>
  </si>
  <si>
    <t>C112</t>
  </si>
  <si>
    <t>Préparer le véhicule pour la livraison</t>
  </si>
  <si>
    <t>Taux d'indicateurs évalués pour C1.1</t>
  </si>
  <si>
    <t>Taux d'indicateurs évalués pour C2.1</t>
  </si>
  <si>
    <t>Taux d'indicateurs évalués pour C2.2</t>
  </si>
  <si>
    <t>Taux d'indicateurs évalués pour C3.2</t>
  </si>
  <si>
    <t>Emargements</t>
  </si>
  <si>
    <t>Appréciation globale</t>
  </si>
  <si>
    <t>Certificat d'Aptitude Professionnelle " Maintenance des véhicules " Options B : Véhicule de transport routier</t>
  </si>
  <si>
    <t>EP1 : Préparation d'une intervention de maintenance</t>
  </si>
  <si>
    <t>Collecter les données techniques et règlementaires</t>
  </si>
  <si>
    <t>Localiser sur le véhicule, les sous-ensembles, les éléments, les fluides</t>
  </si>
  <si>
    <t>Les sous-ensembles, les éléments sont localisés</t>
  </si>
  <si>
    <t>Identifier les sous-ensembles, les éléments ou fluides défectueux</t>
  </si>
  <si>
    <t>Les sous-ensembles, éléments ou fluides en cause sont identifiés</t>
  </si>
  <si>
    <t>Les équipements et accessoires sont montés</t>
  </si>
  <si>
    <t>CAP Maintenance des véhicules Options 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</si>
</sst>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7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2" fontId="12" fillId="0" borderId="11" xfId="0" applyNumberFormat="1" applyFont="1" applyBorder="1" applyAlignment="1" applyProtection="1">
      <alignment horizontal="center" vertical="center"/>
      <protection/>
    </xf>
    <xf numFmtId="49" fontId="12" fillId="0" borderId="11" xfId="0" applyNumberFormat="1" applyFont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left" vertical="center" wrapText="1"/>
      <protection/>
    </xf>
    <xf numFmtId="9" fontId="18" fillId="35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  <protection/>
    </xf>
    <xf numFmtId="2" fontId="22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164" fontId="24" fillId="0" borderId="0" xfId="0" applyNumberFormat="1" applyFont="1" applyBorder="1" applyAlignment="1" applyProtection="1">
      <alignment horizontal="center" vertical="top" wrapText="1"/>
      <protection/>
    </xf>
    <xf numFmtId="22" fontId="71" fillId="0" borderId="0" xfId="0" applyNumberFormat="1" applyFont="1" applyAlignment="1" applyProtection="1">
      <alignment horizontal="left" vertical="center" wrapText="1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72" fillId="0" borderId="10" xfId="0" applyFont="1" applyFill="1" applyBorder="1" applyAlignment="1" applyProtection="1">
      <alignment horizontal="center" vertical="center"/>
      <protection/>
    </xf>
    <xf numFmtId="0" fontId="73" fillId="34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center"/>
      <protection/>
    </xf>
    <xf numFmtId="1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 applyProtection="1">
      <alignment vertical="center"/>
      <protection/>
    </xf>
    <xf numFmtId="1" fontId="75" fillId="0" borderId="0" xfId="0" applyNumberFormat="1" applyFont="1" applyBorder="1" applyAlignment="1" applyProtection="1">
      <alignment vertical="center"/>
      <protection/>
    </xf>
    <xf numFmtId="1" fontId="75" fillId="0" borderId="0" xfId="0" applyNumberFormat="1" applyFont="1" applyAlignment="1" applyProtection="1">
      <alignment/>
      <protection/>
    </xf>
    <xf numFmtId="0" fontId="75" fillId="0" borderId="0" xfId="0" applyFont="1" applyBorder="1" applyAlignment="1" applyProtection="1">
      <alignment vertical="center"/>
      <protection/>
    </xf>
    <xf numFmtId="1" fontId="7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Fill="1" applyBorder="1" applyAlignment="1" applyProtection="1">
      <alignment horizontal="center" vertical="center"/>
      <protection/>
    </xf>
    <xf numFmtId="1" fontId="75" fillId="0" borderId="0" xfId="0" applyNumberFormat="1" applyFont="1" applyBorder="1" applyAlignment="1" applyProtection="1">
      <alignment horizontal="center" vertical="center"/>
      <protection/>
    </xf>
    <xf numFmtId="1" fontId="75" fillId="0" borderId="0" xfId="0" applyNumberFormat="1" applyFont="1" applyAlignment="1" applyProtection="1">
      <alignment horizontal="center" vertical="center"/>
      <protection/>
    </xf>
    <xf numFmtId="1" fontId="74" fillId="0" borderId="0" xfId="0" applyNumberFormat="1" applyFont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1" fontId="76" fillId="0" borderId="0" xfId="0" applyNumberFormat="1" applyFont="1" applyBorder="1" applyAlignment="1" applyProtection="1">
      <alignment horizontal="center" vertical="center"/>
      <protection/>
    </xf>
    <xf numFmtId="2" fontId="75" fillId="0" borderId="0" xfId="0" applyNumberFormat="1" applyFont="1" applyBorder="1" applyAlignment="1" applyProtection="1">
      <alignment horizontal="center" vertical="center"/>
      <protection/>
    </xf>
    <xf numFmtId="1" fontId="75" fillId="0" borderId="0" xfId="0" applyNumberFormat="1" applyFont="1" applyFill="1" applyBorder="1" applyAlignment="1" applyProtection="1">
      <alignment horizontal="center" vertical="center"/>
      <protection/>
    </xf>
    <xf numFmtId="164" fontId="75" fillId="0" borderId="0" xfId="0" applyNumberFormat="1" applyFont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>
      <alignment horizontal="center" vertical="center" wrapText="1"/>
    </xf>
    <xf numFmtId="1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2" fontId="74" fillId="0" borderId="0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25" fillId="0" borderId="26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18" fillId="0" borderId="31" xfId="0" applyFont="1" applyBorder="1" applyAlignment="1" applyProtection="1">
      <alignment horizontal="center"/>
      <protection/>
    </xf>
    <xf numFmtId="0" fontId="18" fillId="0" borderId="31" xfId="0" applyFont="1" applyBorder="1" applyAlignment="1" applyProtection="1">
      <alignment horizontal="center" wrapText="1"/>
      <protection/>
    </xf>
    <xf numFmtId="0" fontId="10" fillId="0" borderId="3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0" fontId="75" fillId="0" borderId="0" xfId="0" applyNumberFormat="1" applyFont="1" applyBorder="1" applyAlignment="1" applyProtection="1">
      <alignment vertical="center"/>
      <protection/>
    </xf>
    <xf numFmtId="0" fontId="75" fillId="0" borderId="0" xfId="0" applyFont="1" applyAlignment="1" applyProtection="1">
      <alignment/>
      <protection/>
    </xf>
    <xf numFmtId="165" fontId="75" fillId="0" borderId="0" xfId="0" applyNumberFormat="1" applyFont="1" applyBorder="1" applyAlignment="1" applyProtection="1">
      <alignment vertical="center"/>
      <protection/>
    </xf>
    <xf numFmtId="1" fontId="75" fillId="0" borderId="0" xfId="0" applyNumberFormat="1" applyFont="1" applyAlignment="1" applyProtection="1">
      <alignment horizontal="center"/>
      <protection/>
    </xf>
    <xf numFmtId="0" fontId="75" fillId="0" borderId="0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 vertical="center" wrapText="1"/>
      <protection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2" fillId="35" borderId="3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left" vertical="center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35" borderId="43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26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7" fillId="0" borderId="19" xfId="0" applyFont="1" applyBorder="1" applyAlignment="1" applyProtection="1">
      <alignment horizontal="left" vertical="center" wrapText="1"/>
      <protection/>
    </xf>
    <xf numFmtId="0" fontId="26" fillId="0" borderId="44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0" fontId="29" fillId="0" borderId="46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14" fontId="30" fillId="0" borderId="34" xfId="0" applyNumberFormat="1" applyFont="1" applyBorder="1" applyAlignment="1" applyProtection="1">
      <alignment horizontal="center" vertical="center"/>
      <protection/>
    </xf>
    <xf numFmtId="0" fontId="30" fillId="0" borderId="35" xfId="0" applyFont="1" applyBorder="1" applyAlignment="1" applyProtection="1">
      <alignment/>
      <protection/>
    </xf>
    <xf numFmtId="0" fontId="30" fillId="0" borderId="36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right" vertical="center"/>
      <protection/>
    </xf>
    <xf numFmtId="0" fontId="25" fillId="0" borderId="15" xfId="0" applyFont="1" applyBorder="1" applyAlignment="1" applyProtection="1">
      <alignment horizontal="right" vertical="center"/>
      <protection/>
    </xf>
    <xf numFmtId="164" fontId="26" fillId="0" borderId="49" xfId="0" applyNumberFormat="1" applyFont="1" applyFill="1" applyBorder="1" applyAlignment="1" applyProtection="1">
      <alignment horizontal="center" vertical="center"/>
      <protection/>
    </xf>
    <xf numFmtId="164" fontId="26" fillId="0" borderId="44" xfId="0" applyNumberFormat="1" applyFont="1" applyFill="1" applyBorder="1" applyAlignment="1" applyProtection="1">
      <alignment horizontal="center" vertical="center"/>
      <protection/>
    </xf>
    <xf numFmtId="10" fontId="2" fillId="34" borderId="15" xfId="0" applyNumberFormat="1" applyFont="1" applyFill="1" applyBorder="1" applyAlignment="1" applyProtection="1">
      <alignment horizontal="center" vertical="center" wrapText="1"/>
      <protection/>
    </xf>
    <xf numFmtId="10" fontId="2" fillId="0" borderId="15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0" fontId="18" fillId="34" borderId="16" xfId="0" applyFont="1" applyFill="1" applyBorder="1" applyAlignment="1" applyProtection="1">
      <alignment horizontal="right" vertical="center" wrapText="1"/>
      <protection/>
    </xf>
    <xf numFmtId="0" fontId="18" fillId="0" borderId="15" xfId="0" applyFont="1" applyBorder="1" applyAlignment="1">
      <alignment horizontal="right" vertical="center" wrapText="1"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/>
    </xf>
    <xf numFmtId="10" fontId="15" fillId="0" borderId="13" xfId="0" applyNumberFormat="1" applyFont="1" applyBorder="1" applyAlignment="1" applyProtection="1">
      <alignment horizontal="center" vertical="center"/>
      <protection/>
    </xf>
    <xf numFmtId="10" fontId="15" fillId="0" borderId="29" xfId="0" applyNumberFormat="1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2" fillId="35" borderId="22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26" fillId="0" borderId="50" xfId="0" applyFont="1" applyBorder="1" applyAlignment="1" applyProtection="1">
      <alignment horizontal="center" vertical="center"/>
      <protection/>
    </xf>
    <xf numFmtId="0" fontId="26" fillId="0" borderId="51" xfId="0" applyFont="1" applyBorder="1" applyAlignment="1" applyProtection="1">
      <alignment horizontal="center" vertical="center"/>
      <protection/>
    </xf>
    <xf numFmtId="164" fontId="26" fillId="0" borderId="49" xfId="0" applyNumberFormat="1" applyFont="1" applyBorder="1" applyAlignment="1" applyProtection="1">
      <alignment horizontal="center" vertical="center"/>
      <protection locked="0"/>
    </xf>
    <xf numFmtId="164" fontId="26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1" xfId="0" applyNumberFormat="1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left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18" fillId="0" borderId="49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2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18" fillId="0" borderId="43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7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761921"/>
        <c:axId val="30530698"/>
      </c:barChart>
      <c:catAx>
        <c:axId val="2576192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5761921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6885291"/>
        <c:axId val="42205572"/>
      </c:barChart>
      <c:catAx>
        <c:axId val="5688529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6885291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4305829"/>
        <c:axId val="63208142"/>
      </c:barChart>
      <c:catAx>
        <c:axId val="4430582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4305829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2002367"/>
        <c:axId val="19585848"/>
      </c:barChart>
      <c:catAx>
        <c:axId val="3200236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2002367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054905"/>
        <c:axId val="42949826"/>
      </c:barChart>
      <c:catAx>
        <c:axId val="4205490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2054905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1004115"/>
        <c:axId val="56383852"/>
      </c:barChart>
      <c:catAx>
        <c:axId val="51004115"/>
        <c:scaling>
          <c:orientation val="minMax"/>
        </c:scaling>
        <c:axPos val="l"/>
        <c:delete val="1"/>
        <c:majorTickMark val="out"/>
        <c:minorTickMark val="none"/>
        <c:tickLblPos val="nextTo"/>
        <c:crossAx val="56383852"/>
        <c:crosses val="autoZero"/>
        <c:auto val="1"/>
        <c:lblOffset val="100"/>
        <c:tickLblSkip val="1"/>
        <c:noMultiLvlLbl val="0"/>
      </c:catAx>
      <c:valAx>
        <c:axId val="56383852"/>
        <c:scaling>
          <c:orientation val="minMax"/>
        </c:scaling>
        <c:axPos val="b"/>
        <c:delete val="1"/>
        <c:majorTickMark val="out"/>
        <c:minorTickMark val="none"/>
        <c:tickLblPos val="nextTo"/>
        <c:crossAx val="51004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37692621"/>
        <c:axId val="3689270"/>
      </c:barChart>
      <c:catAx>
        <c:axId val="37692621"/>
        <c:scaling>
          <c:orientation val="minMax"/>
        </c:scaling>
        <c:axPos val="l"/>
        <c:delete val="1"/>
        <c:majorTickMark val="out"/>
        <c:minorTickMark val="none"/>
        <c:tickLblPos val="nextTo"/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</c:scaling>
        <c:axPos val="b"/>
        <c:delete val="1"/>
        <c:majorTickMark val="out"/>
        <c:minorTickMark val="none"/>
        <c:tickLblPos val="nextTo"/>
        <c:crossAx val="37692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33203431"/>
        <c:axId val="30395424"/>
      </c:barChart>
      <c:catAx>
        <c:axId val="33203431"/>
        <c:scaling>
          <c:orientation val="minMax"/>
        </c:scaling>
        <c:axPos val="l"/>
        <c:delete val="1"/>
        <c:majorTickMark val="out"/>
        <c:minorTickMark val="none"/>
        <c:tickLblPos val="nextTo"/>
        <c:crossAx val="30395424"/>
        <c:crosses val="autoZero"/>
        <c:auto val="1"/>
        <c:lblOffset val="100"/>
        <c:tickLblSkip val="1"/>
        <c:noMultiLvlLbl val="0"/>
      </c:catAx>
      <c:valAx>
        <c:axId val="30395424"/>
        <c:scaling>
          <c:orientation val="minMax"/>
        </c:scaling>
        <c:axPos val="b"/>
        <c:delete val="1"/>
        <c:majorTickMark val="out"/>
        <c:minorTickMark val="none"/>
        <c:tickLblPos val="nextTo"/>
        <c:crossAx val="33203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5123361"/>
        <c:axId val="46110250"/>
      </c:barChart>
      <c:catAx>
        <c:axId val="5123361"/>
        <c:scaling>
          <c:orientation val="minMax"/>
        </c:scaling>
        <c:axPos val="l"/>
        <c:delete val="1"/>
        <c:majorTickMark val="out"/>
        <c:minorTickMark val="none"/>
        <c:tickLblPos val="nextTo"/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340827"/>
        <c:axId val="57067444"/>
      </c:barChart>
      <c:catAx>
        <c:axId val="634082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340827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3844949"/>
        <c:axId val="59060222"/>
      </c:barChart>
      <c:catAx>
        <c:axId val="4384494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3844949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779951"/>
        <c:axId val="19148648"/>
      </c:barChart>
      <c:catAx>
        <c:axId val="6177995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1779951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38120105"/>
        <c:axId val="7536626"/>
      </c:bar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36626"/>
        <c:crosses val="autoZero"/>
        <c:auto val="1"/>
        <c:lblOffset val="100"/>
        <c:tickLblSkip val="1"/>
        <c:noMultiLvlLbl val="0"/>
      </c:catAx>
      <c:valAx>
        <c:axId val="753662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20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20771"/>
        <c:axId val="6486940"/>
      </c:barChart>
      <c:catAx>
        <c:axId val="72077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86940"/>
        <c:crosses val="autoZero"/>
        <c:auto val="1"/>
        <c:lblOffset val="100"/>
        <c:tickLblSkip val="1"/>
        <c:noMultiLvlLbl val="0"/>
      </c:catAx>
      <c:valAx>
        <c:axId val="648694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720771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382461"/>
        <c:axId val="55680102"/>
      </c:barChart>
      <c:catAx>
        <c:axId val="5838246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8382461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1358871"/>
        <c:axId val="13794384"/>
      </c:barChart>
      <c:catAx>
        <c:axId val="3135887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1358871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7040593"/>
        <c:axId val="43603290"/>
      </c:barChart>
      <c:catAx>
        <c:axId val="5704059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7040593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658475" y="0"/>
        <a:ext cx="35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30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09823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2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04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36</xdr:row>
      <xdr:rowOff>0</xdr:rowOff>
    </xdr:to>
    <xdr:graphicFrame>
      <xdr:nvGraphicFramePr>
        <xdr:cNvPr id="11" name="Graphique 50"/>
        <xdr:cNvGraphicFramePr/>
      </xdr:nvGraphicFramePr>
      <xdr:xfrm>
        <a:off x="10001250" y="10001250"/>
        <a:ext cx="0" cy="314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Graphique 51"/>
        <xdr:cNvGraphicFramePr/>
      </xdr:nvGraphicFramePr>
      <xdr:xfrm>
        <a:off x="10001250" y="68103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9525</xdr:colOff>
      <xdr:row>24</xdr:row>
      <xdr:rowOff>0</xdr:rowOff>
    </xdr:to>
    <xdr:graphicFrame>
      <xdr:nvGraphicFramePr>
        <xdr:cNvPr id="13" name="Graphique 53"/>
        <xdr:cNvGraphicFramePr/>
      </xdr:nvGraphicFramePr>
      <xdr:xfrm>
        <a:off x="12258675" y="6810375"/>
        <a:ext cx="9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9525</xdr:colOff>
      <xdr:row>24</xdr:row>
      <xdr:rowOff>0</xdr:rowOff>
    </xdr:to>
    <xdr:graphicFrame>
      <xdr:nvGraphicFramePr>
        <xdr:cNvPr id="14" name="Graphique 54"/>
        <xdr:cNvGraphicFramePr/>
      </xdr:nvGraphicFramePr>
      <xdr:xfrm>
        <a:off x="12258675" y="6810375"/>
        <a:ext cx="95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15" name="Graphique 16"/>
        <xdr:cNvGraphicFramePr/>
      </xdr:nvGraphicFramePr>
      <xdr:xfrm>
        <a:off x="9801225" y="12344400"/>
        <a:ext cx="2171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16" name="Graphique 21"/>
        <xdr:cNvGraphicFramePr/>
      </xdr:nvGraphicFramePr>
      <xdr:xfrm>
        <a:off x="9801225" y="12344400"/>
        <a:ext cx="2171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7" name="Graphique 78"/>
        <xdr:cNvGraphicFramePr/>
      </xdr:nvGraphicFramePr>
      <xdr:xfrm>
        <a:off x="12258675" y="1266825"/>
        <a:ext cx="2095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8" name="Graphique 93"/>
        <xdr:cNvGraphicFramePr/>
      </xdr:nvGraphicFramePr>
      <xdr:xfrm>
        <a:off x="12258675" y="1266825"/>
        <a:ext cx="2190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209550</xdr:colOff>
      <xdr:row>15</xdr:row>
      <xdr:rowOff>0</xdr:rowOff>
    </xdr:to>
    <xdr:graphicFrame>
      <xdr:nvGraphicFramePr>
        <xdr:cNvPr id="19" name="Graphique 109"/>
        <xdr:cNvGraphicFramePr/>
      </xdr:nvGraphicFramePr>
      <xdr:xfrm>
        <a:off x="12258675" y="4343400"/>
        <a:ext cx="209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209550</xdr:colOff>
      <xdr:row>15</xdr:row>
      <xdr:rowOff>0</xdr:rowOff>
    </xdr:to>
    <xdr:graphicFrame>
      <xdr:nvGraphicFramePr>
        <xdr:cNvPr id="20" name="Graphique 110"/>
        <xdr:cNvGraphicFramePr/>
      </xdr:nvGraphicFramePr>
      <xdr:xfrm>
        <a:off x="12258675" y="4343400"/>
        <a:ext cx="2095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30"/>
  <sheetViews>
    <sheetView zoomScale="85" zoomScaleNormal="85" zoomScalePageLayoutView="0" workbookViewId="0" topLeftCell="A4">
      <selection activeCell="E15" sqref="E15"/>
    </sheetView>
  </sheetViews>
  <sheetFormatPr defaultColWidth="10.8515625" defaultRowHeight="12.75"/>
  <cols>
    <col min="1" max="1" width="22.28125" style="28" customWidth="1"/>
    <col min="2" max="2" width="62.140625" style="28" customWidth="1"/>
    <col min="3" max="3" width="28.421875" style="28" customWidth="1"/>
    <col min="4" max="5" width="8.140625" style="28" customWidth="1"/>
    <col min="6" max="16384" width="10.8515625" style="28" customWidth="1"/>
  </cols>
  <sheetData>
    <row r="1" spans="1:5" ht="12.75" customHeight="1">
      <c r="A1" s="179" t="s">
        <v>101</v>
      </c>
      <c r="B1" s="179"/>
      <c r="C1" s="179"/>
      <c r="D1" s="179"/>
      <c r="E1" s="179"/>
    </row>
    <row r="2" ht="13.5" thickBot="1"/>
    <row r="3" spans="1:5" ht="12.75">
      <c r="A3" s="180" t="s">
        <v>0</v>
      </c>
      <c r="B3" s="181"/>
      <c r="C3" s="181"/>
      <c r="D3" s="181"/>
      <c r="E3" s="182"/>
    </row>
    <row r="4" spans="1:5" ht="12.75" customHeight="1">
      <c r="A4" s="122" t="s">
        <v>12</v>
      </c>
      <c r="B4" s="183" t="s">
        <v>114</v>
      </c>
      <c r="C4" s="183"/>
      <c r="D4" s="183"/>
      <c r="E4" s="184"/>
    </row>
    <row r="5" spans="1:5" ht="12.75">
      <c r="A5" s="123" t="s">
        <v>13</v>
      </c>
      <c r="B5" s="183" t="s">
        <v>115</v>
      </c>
      <c r="C5" s="183"/>
      <c r="D5" s="183"/>
      <c r="E5" s="184"/>
    </row>
    <row r="6" spans="1:5" ht="12.75">
      <c r="A6" s="124" t="s">
        <v>14</v>
      </c>
      <c r="B6" s="96">
        <v>6</v>
      </c>
      <c r="C6" s="125"/>
      <c r="D6" s="125"/>
      <c r="E6" s="126"/>
    </row>
    <row r="7" spans="1:5" ht="25.5">
      <c r="A7" s="127" t="s">
        <v>5</v>
      </c>
      <c r="B7" s="176"/>
      <c r="C7" s="177"/>
      <c r="D7" s="177"/>
      <c r="E7" s="178"/>
    </row>
    <row r="8" spans="1:5" ht="18" customHeight="1">
      <c r="A8" s="127" t="s">
        <v>15</v>
      </c>
      <c r="B8" s="97"/>
      <c r="C8" s="128"/>
      <c r="D8" s="128"/>
      <c r="E8" s="129"/>
    </row>
    <row r="9" spans="1:5" ht="18" customHeight="1">
      <c r="A9" s="127" t="s">
        <v>16</v>
      </c>
      <c r="B9" s="98"/>
      <c r="C9" s="128"/>
      <c r="D9" s="128"/>
      <c r="E9" s="129"/>
    </row>
    <row r="10" spans="1:5" ht="18" customHeight="1">
      <c r="A10" s="127" t="s">
        <v>17</v>
      </c>
      <c r="B10" s="98"/>
      <c r="C10" s="128"/>
      <c r="D10" s="128"/>
      <c r="E10" s="129"/>
    </row>
    <row r="11" spans="1:5" ht="12.75">
      <c r="A11" s="161"/>
      <c r="B11" s="162"/>
      <c r="C11" s="162"/>
      <c r="D11" s="162"/>
      <c r="E11" s="163"/>
    </row>
    <row r="12" spans="1:5" ht="12.75" customHeight="1">
      <c r="A12" s="166" t="s">
        <v>38</v>
      </c>
      <c r="B12" s="167"/>
      <c r="C12" s="167"/>
      <c r="D12" s="167"/>
      <c r="E12" s="168"/>
    </row>
    <row r="13" spans="1:5" ht="72.75" customHeight="1">
      <c r="A13" s="169"/>
      <c r="B13" s="170"/>
      <c r="C13" s="170"/>
      <c r="D13" s="170"/>
      <c r="E13" s="171"/>
    </row>
    <row r="14" spans="1:5" ht="12.75" customHeight="1" thickBot="1">
      <c r="A14" s="155" t="s">
        <v>94</v>
      </c>
      <c r="B14" s="156"/>
      <c r="C14" s="156"/>
      <c r="D14" s="156"/>
      <c r="E14" s="157"/>
    </row>
    <row r="15" spans="1:5" ht="24" customHeight="1">
      <c r="A15" s="158" t="s">
        <v>91</v>
      </c>
      <c r="B15" s="185" t="s">
        <v>52</v>
      </c>
      <c r="C15" s="185"/>
      <c r="D15" s="91" t="s">
        <v>95</v>
      </c>
      <c r="E15" s="130"/>
    </row>
    <row r="16" spans="1:5" ht="23.25" customHeight="1">
      <c r="A16" s="154"/>
      <c r="B16" s="164" t="s">
        <v>86</v>
      </c>
      <c r="C16" s="164"/>
      <c r="D16" s="92" t="s">
        <v>96</v>
      </c>
      <c r="E16" s="131"/>
    </row>
    <row r="17" spans="1:5" ht="24" customHeight="1">
      <c r="A17" s="153" t="s">
        <v>92</v>
      </c>
      <c r="B17" s="164" t="s">
        <v>87</v>
      </c>
      <c r="C17" s="164"/>
      <c r="D17" s="92" t="s">
        <v>97</v>
      </c>
      <c r="E17" s="131"/>
    </row>
    <row r="18" spans="1:5" ht="23.25" customHeight="1">
      <c r="A18" s="154"/>
      <c r="B18" s="164" t="s">
        <v>88</v>
      </c>
      <c r="C18" s="164"/>
      <c r="D18" s="92" t="s">
        <v>98</v>
      </c>
      <c r="E18" s="131"/>
    </row>
    <row r="19" spans="1:5" ht="24" customHeight="1">
      <c r="A19" s="153" t="s">
        <v>93</v>
      </c>
      <c r="B19" s="164" t="s">
        <v>89</v>
      </c>
      <c r="C19" s="164"/>
      <c r="D19" s="92" t="s">
        <v>99</v>
      </c>
      <c r="E19" s="131"/>
    </row>
    <row r="20" spans="1:5" ht="24" customHeight="1" thickBot="1">
      <c r="A20" s="172"/>
      <c r="B20" s="165" t="s">
        <v>90</v>
      </c>
      <c r="C20" s="165"/>
      <c r="D20" s="93" t="s">
        <v>100</v>
      </c>
      <c r="E20" s="132"/>
    </row>
    <row r="21" spans="1:2" ht="15.75" customHeight="1">
      <c r="A21" s="29"/>
      <c r="B21" s="29"/>
    </row>
    <row r="22" spans="1:5" ht="12.75" customHeight="1" thickBot="1">
      <c r="A22" s="175" t="s">
        <v>37</v>
      </c>
      <c r="B22" s="175"/>
      <c r="C22" s="175"/>
      <c r="D22" s="175"/>
      <c r="E22" s="175"/>
    </row>
    <row r="23" spans="1:2" ht="12.75" customHeight="1">
      <c r="A23" s="173" t="s">
        <v>7</v>
      </c>
      <c r="B23" s="174"/>
    </row>
    <row r="24" spans="1:2" ht="22.5" customHeight="1">
      <c r="A24" s="151"/>
      <c r="B24" s="152"/>
    </row>
    <row r="25" spans="1:2" ht="22.5" customHeight="1" thickBot="1">
      <c r="A25" s="159"/>
      <c r="B25" s="160"/>
    </row>
    <row r="26" spans="2:13" ht="12.75" customHeight="1">
      <c r="B26" s="6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2:13" ht="12.75" customHeight="1">
      <c r="B27" s="6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2:13" ht="12.75" customHeight="1">
      <c r="B28" s="6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30" ht="12.75">
      <c r="B30" s="84"/>
    </row>
  </sheetData>
  <sheetProtection password="C865" sheet="1" objects="1" scenarios="1" selectLockedCells="1"/>
  <mergeCells count="22">
    <mergeCell ref="B7:E7"/>
    <mergeCell ref="A1:E1"/>
    <mergeCell ref="A3:E3"/>
    <mergeCell ref="B4:E4"/>
    <mergeCell ref="B5:E5"/>
    <mergeCell ref="B15:C15"/>
    <mergeCell ref="A12:E12"/>
    <mergeCell ref="A13:E13"/>
    <mergeCell ref="A19:A20"/>
    <mergeCell ref="A23:B23"/>
    <mergeCell ref="A22:E22"/>
    <mergeCell ref="B16:C16"/>
    <mergeCell ref="A24:B24"/>
    <mergeCell ref="A17:A18"/>
    <mergeCell ref="A14:E14"/>
    <mergeCell ref="A15:A16"/>
    <mergeCell ref="A25:B25"/>
    <mergeCell ref="A11:E11"/>
    <mergeCell ref="B17:C17"/>
    <mergeCell ref="B18:C18"/>
    <mergeCell ref="B19:C19"/>
    <mergeCell ref="B20:C20"/>
  </mergeCells>
  <conditionalFormatting sqref="B7">
    <cfRule type="expression" priority="21" dxfId="0" stopIfTrue="1">
      <formula>$B$7=$C$7</formula>
    </cfRule>
  </conditionalFormatting>
  <conditionalFormatting sqref="B9">
    <cfRule type="expression" priority="22" dxfId="0" stopIfTrue="1">
      <formula>$B$9=$C$7</formula>
    </cfRule>
  </conditionalFormatting>
  <conditionalFormatting sqref="B8">
    <cfRule type="expression" priority="23" dxfId="0" stopIfTrue="1">
      <formula>$B$8=$C$7</formula>
    </cfRule>
  </conditionalFormatting>
  <conditionalFormatting sqref="A13">
    <cfRule type="containsBlanks" priority="13" dxfId="9">
      <formula>LEN(TRIM(A13))=0</formula>
    </cfRule>
    <cfRule type="containsBlanks" priority="15" dxfId="12">
      <formula>LEN(TRIM(A13))=0</formula>
    </cfRule>
    <cfRule type="containsBlanks" priority="17" dxfId="11">
      <formula>LEN(TRIM(A13))=0</formula>
    </cfRule>
  </conditionalFormatting>
  <conditionalFormatting sqref="A25">
    <cfRule type="containsBlanks" priority="3" dxfId="9">
      <formula>LEN(TRIM(A25))=0</formula>
    </cfRule>
  </conditionalFormatting>
  <conditionalFormatting sqref="A24">
    <cfRule type="containsBlanks" priority="2" dxfId="9">
      <formula>LEN(TRIM(A24))=0</formula>
    </cfRule>
  </conditionalFormatting>
  <conditionalFormatting sqref="B10">
    <cfRule type="expression" priority="1" dxfId="0" stopIfTrue="1">
      <formula>$B$9=$C$7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J57"/>
  <sheetViews>
    <sheetView tabSelected="1" zoomScale="70" zoomScaleNormal="70" zoomScalePageLayoutView="75" workbookViewId="0" topLeftCell="A1">
      <selection activeCell="H5" sqref="H5"/>
    </sheetView>
  </sheetViews>
  <sheetFormatPr defaultColWidth="10.8515625" defaultRowHeight="12.75"/>
  <cols>
    <col min="1" max="1" width="7.8515625" style="23" customWidth="1"/>
    <col min="2" max="2" width="52.8515625" style="25" customWidth="1"/>
    <col min="3" max="3" width="73.8515625" style="8" customWidth="1"/>
    <col min="4" max="4" width="5.00390625" style="26" customWidth="1"/>
    <col min="5" max="6" width="3.7109375" style="6" customWidth="1"/>
    <col min="7" max="7" width="3.00390625" style="6" customWidth="1"/>
    <col min="8" max="8" width="5.421875" style="6" customWidth="1"/>
    <col min="9" max="9" width="4.421875" style="2" customWidth="1"/>
    <col min="10" max="10" width="4.8515625" style="76" customWidth="1"/>
    <col min="11" max="11" width="5.7109375" style="14" customWidth="1"/>
    <col min="12" max="12" width="5.8515625" style="77" customWidth="1"/>
    <col min="13" max="13" width="3.28125" style="19" customWidth="1"/>
    <col min="14" max="14" width="4.28125" style="19" customWidth="1"/>
    <col min="15" max="15" width="14.421875" style="16" customWidth="1"/>
    <col min="16" max="16" width="7.7109375" style="119" customWidth="1"/>
    <col min="17" max="17" width="6.8515625" style="147" customWidth="1"/>
    <col min="18" max="18" width="10.00390625" style="104" customWidth="1"/>
    <col min="19" max="19" width="3.421875" style="104" customWidth="1"/>
    <col min="20" max="20" width="5.28125" style="104" customWidth="1"/>
    <col min="21" max="21" width="4.421875" style="104" customWidth="1"/>
    <col min="22" max="22" width="5.421875" style="104" customWidth="1"/>
    <col min="23" max="28" width="10.8515625" style="15" customWidth="1"/>
    <col min="29" max="16384" width="10.8515625" style="8" customWidth="1"/>
  </cols>
  <sheetData>
    <row r="1" spans="1:29" ht="18.75" thickBot="1">
      <c r="A1" s="251" t="s">
        <v>122</v>
      </c>
      <c r="B1" s="252"/>
      <c r="C1" s="253" t="s">
        <v>39</v>
      </c>
      <c r="D1" s="253"/>
      <c r="E1" s="253"/>
      <c r="F1" s="253"/>
      <c r="G1" s="254"/>
      <c r="H1" s="32"/>
      <c r="I1" s="6"/>
      <c r="J1" s="72"/>
      <c r="K1" s="6"/>
      <c r="L1" s="6"/>
      <c r="M1" s="7"/>
      <c r="N1" s="7"/>
      <c r="O1" s="14"/>
      <c r="P1" s="117"/>
      <c r="Q1" s="104"/>
      <c r="R1" s="146"/>
      <c r="S1" s="146"/>
      <c r="T1" s="147"/>
      <c r="U1" s="147"/>
      <c r="AC1" s="15"/>
    </row>
    <row r="2" spans="1:29" ht="12.75">
      <c r="A2" s="8"/>
      <c r="B2" s="8"/>
      <c r="C2" s="9"/>
      <c r="D2" s="255"/>
      <c r="E2" s="255"/>
      <c r="F2" s="255"/>
      <c r="G2" s="255"/>
      <c r="H2" s="33"/>
      <c r="I2" s="255"/>
      <c r="J2" s="255"/>
      <c r="K2" s="255"/>
      <c r="L2" s="255"/>
      <c r="M2" s="10"/>
      <c r="N2" s="10"/>
      <c r="O2" s="8"/>
      <c r="P2" s="117"/>
      <c r="Q2" s="104"/>
      <c r="R2" s="146"/>
      <c r="S2" s="146"/>
      <c r="T2" s="147"/>
      <c r="U2" s="147"/>
      <c r="X2" s="17"/>
      <c r="Y2" s="17"/>
      <c r="Z2" s="17"/>
      <c r="AA2" s="17"/>
      <c r="AB2" s="17"/>
      <c r="AC2" s="15"/>
    </row>
    <row r="3" spans="1:28" ht="28.5" customHeight="1">
      <c r="A3" s="256" t="s">
        <v>4</v>
      </c>
      <c r="B3" s="257"/>
      <c r="C3" s="258" t="s">
        <v>9</v>
      </c>
      <c r="D3" s="258"/>
      <c r="E3" s="258"/>
      <c r="F3" s="258"/>
      <c r="G3" s="258"/>
      <c r="H3" s="34" t="s">
        <v>8</v>
      </c>
      <c r="I3" s="11">
        <v>0</v>
      </c>
      <c r="J3" s="35">
        <v>0.3333333333333333</v>
      </c>
      <c r="K3" s="35">
        <v>0.6666666666666666</v>
      </c>
      <c r="L3" s="36" t="s">
        <v>10</v>
      </c>
      <c r="M3" s="12"/>
      <c r="N3" s="12"/>
      <c r="O3" s="30" t="s">
        <v>1</v>
      </c>
      <c r="P3" s="116" t="s">
        <v>11</v>
      </c>
      <c r="Q3" s="100" t="s">
        <v>18</v>
      </c>
      <c r="R3" s="101" t="s">
        <v>11</v>
      </c>
      <c r="S3" s="102"/>
      <c r="T3" s="103"/>
      <c r="U3" s="103"/>
      <c r="X3" s="55"/>
      <c r="Y3" s="55"/>
      <c r="Z3" s="55"/>
      <c r="AA3" s="8"/>
      <c r="AB3" s="8"/>
    </row>
    <row r="4" spans="1:28" ht="15.75">
      <c r="A4" s="245" t="s">
        <v>40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7"/>
      <c r="N4" s="37"/>
      <c r="O4" s="40">
        <v>0.1</v>
      </c>
      <c r="P4" s="106">
        <f>SUM(P5:P7)</f>
        <v>0</v>
      </c>
      <c r="Q4" s="105">
        <f>SUM(Q5:Q7)</f>
        <v>11</v>
      </c>
      <c r="R4" s="106">
        <f>SUM(R5:R7)</f>
        <v>0</v>
      </c>
      <c r="S4" s="107"/>
      <c r="T4" s="108"/>
      <c r="U4" s="109">
        <f>SUM(U5:U36)</f>
        <v>0</v>
      </c>
      <c r="V4" s="110">
        <f>IF(U4=27,1,0)</f>
        <v>0</v>
      </c>
      <c r="W4" s="70"/>
      <c r="X4" s="55"/>
      <c r="Y4" s="55"/>
      <c r="Z4" s="55"/>
      <c r="AA4" s="8"/>
      <c r="AB4" s="8"/>
    </row>
    <row r="5" spans="1:28" ht="24" customHeight="1">
      <c r="A5" s="88" t="s">
        <v>41</v>
      </c>
      <c r="B5" s="136" t="s">
        <v>103</v>
      </c>
      <c r="C5" s="222" t="s">
        <v>83</v>
      </c>
      <c r="D5" s="223" t="s">
        <v>83</v>
      </c>
      <c r="E5" s="223" t="s">
        <v>83</v>
      </c>
      <c r="F5" s="223" t="s">
        <v>83</v>
      </c>
      <c r="G5" s="224" t="s">
        <v>83</v>
      </c>
      <c r="H5" s="78"/>
      <c r="I5" s="78"/>
      <c r="J5" s="78"/>
      <c r="K5" s="78"/>
      <c r="L5" s="78"/>
      <c r="M5" s="13" t="str">
        <f>IF(T5&gt;1,"◄",(IF(T5&lt;1,"◄","")))</f>
        <v>◄</v>
      </c>
      <c r="N5" s="38"/>
      <c r="O5" s="41">
        <v>5</v>
      </c>
      <c r="P5" s="134">
        <f>R5</f>
        <v>0</v>
      </c>
      <c r="Q5" s="111">
        <f>IF(H5&lt;&gt;"",0,O5)</f>
        <v>5</v>
      </c>
      <c r="R5" s="112">
        <f>(IF(J5&lt;&gt;"",1/3,0)+IF(K5&lt;&gt;"",2/3,0)+IF(L5&lt;&gt;"",1,0))*O$4*20*Q5/SUM(Q$5:Q$7)</f>
        <v>0</v>
      </c>
      <c r="S5" s="107"/>
      <c r="T5" s="113">
        <f>COUNTA(H5:L5)</f>
        <v>0</v>
      </c>
      <c r="U5" s="108">
        <f>COUNTBLANK(M5)</f>
        <v>0</v>
      </c>
      <c r="V5" s="112"/>
      <c r="X5" s="55"/>
      <c r="Y5" s="55"/>
      <c r="Z5" s="55"/>
      <c r="AA5" s="8"/>
      <c r="AB5" s="8"/>
    </row>
    <row r="6" spans="1:28" ht="26.25" customHeight="1">
      <c r="A6" s="248" t="s">
        <v>106</v>
      </c>
      <c r="B6" s="249" t="s">
        <v>116</v>
      </c>
      <c r="C6" s="240" t="s">
        <v>84</v>
      </c>
      <c r="D6" s="241" t="s">
        <v>84</v>
      </c>
      <c r="E6" s="241" t="s">
        <v>84</v>
      </c>
      <c r="F6" s="241" t="s">
        <v>84</v>
      </c>
      <c r="G6" s="242" t="s">
        <v>84</v>
      </c>
      <c r="H6" s="79"/>
      <c r="I6" s="65"/>
      <c r="J6" s="49"/>
      <c r="K6" s="49"/>
      <c r="L6" s="51"/>
      <c r="M6" s="13" t="str">
        <f aca="true" t="shared" si="0" ref="M6:M36">IF(T6&gt;1,"◄",(IF(T6&lt;1,"◄","")))</f>
        <v>◄</v>
      </c>
      <c r="N6" s="38"/>
      <c r="O6" s="41">
        <v>5</v>
      </c>
      <c r="P6" s="267">
        <f>SUM(R6:R7)</f>
        <v>0</v>
      </c>
      <c r="Q6" s="111">
        <f>IF(H6&lt;&gt;"",0,O6)</f>
        <v>5</v>
      </c>
      <c r="R6" s="112">
        <f>(IF(J6&lt;&gt;"",1/3,0)+IF(K6&lt;&gt;"",2/3,0)+IF(L6&lt;&gt;"",1,0))*O$4*20*Q6/SUM(Q$5:Q$7)</f>
        <v>0</v>
      </c>
      <c r="S6" s="107"/>
      <c r="T6" s="113">
        <f aca="true" t="shared" si="1" ref="T6:T35">COUNTA(H6:L6)</f>
        <v>0</v>
      </c>
      <c r="U6" s="108">
        <f>COUNTBLANK(M6)</f>
        <v>0</v>
      </c>
      <c r="V6" s="112"/>
      <c r="X6" s="55"/>
      <c r="Y6" s="55"/>
      <c r="Z6" s="55"/>
      <c r="AA6" s="8"/>
      <c r="AB6" s="8"/>
    </row>
    <row r="7" spans="1:28" ht="26.25" customHeight="1">
      <c r="A7" s="248"/>
      <c r="B7" s="250"/>
      <c r="C7" s="222" t="s">
        <v>85</v>
      </c>
      <c r="D7" s="223" t="s">
        <v>85</v>
      </c>
      <c r="E7" s="223" t="s">
        <v>85</v>
      </c>
      <c r="F7" s="223" t="s">
        <v>85</v>
      </c>
      <c r="G7" s="224" t="s">
        <v>85</v>
      </c>
      <c r="H7" s="80"/>
      <c r="I7" s="61"/>
      <c r="J7" s="53"/>
      <c r="K7" s="53"/>
      <c r="L7" s="52"/>
      <c r="M7" s="13" t="str">
        <f t="shared" si="0"/>
        <v>◄</v>
      </c>
      <c r="N7" s="38"/>
      <c r="O7" s="41">
        <v>1</v>
      </c>
      <c r="P7" s="267"/>
      <c r="Q7" s="111">
        <f>IF(H7&lt;&gt;"",0,O7)</f>
        <v>1</v>
      </c>
      <c r="R7" s="112">
        <f>(IF(J7&lt;&gt;"",1/3,0)+IF(K7&lt;&gt;"",2/3,0)+IF(L7&lt;&gt;"",1,0))*O$4*20*Q7/SUM(Q$5:Q$7)</f>
        <v>0</v>
      </c>
      <c r="S7" s="107"/>
      <c r="T7" s="113">
        <f t="shared" si="1"/>
        <v>0</v>
      </c>
      <c r="U7" s="108">
        <f>COUNTBLANK(M7)</f>
        <v>0</v>
      </c>
      <c r="V7" s="112"/>
      <c r="X7" s="55"/>
      <c r="Y7" s="55"/>
      <c r="Z7" s="55"/>
      <c r="AA7" s="8"/>
      <c r="AB7" s="8"/>
    </row>
    <row r="8" spans="1:28" ht="15.75" customHeight="1">
      <c r="A8" s="219" t="s">
        <v>42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39"/>
      <c r="O8" s="40">
        <v>0.25</v>
      </c>
      <c r="P8" s="121">
        <f>SUM(P9:P16)</f>
        <v>0</v>
      </c>
      <c r="Q8" s="105">
        <f>SUM(Q9:Q16)</f>
        <v>13</v>
      </c>
      <c r="R8" s="106">
        <f>SUM(R9:R16)</f>
        <v>0</v>
      </c>
      <c r="S8" s="107"/>
      <c r="T8" s="114"/>
      <c r="U8" s="108"/>
      <c r="V8" s="112"/>
      <c r="X8" s="55"/>
      <c r="Y8" s="55"/>
      <c r="Z8" s="55"/>
      <c r="AA8" s="8"/>
      <c r="AB8" s="8"/>
    </row>
    <row r="9" spans="1:36" s="23" customFormat="1" ht="23.25" customHeight="1">
      <c r="A9" s="263" t="s">
        <v>43</v>
      </c>
      <c r="B9" s="265" t="s">
        <v>117</v>
      </c>
      <c r="C9" s="222" t="s">
        <v>118</v>
      </c>
      <c r="D9" s="223" t="s">
        <v>75</v>
      </c>
      <c r="E9" s="223" t="s">
        <v>75</v>
      </c>
      <c r="F9" s="223" t="s">
        <v>75</v>
      </c>
      <c r="G9" s="224" t="s">
        <v>75</v>
      </c>
      <c r="H9" s="80"/>
      <c r="I9" s="61"/>
      <c r="J9" s="3"/>
      <c r="K9" s="53"/>
      <c r="L9" s="53"/>
      <c r="M9" s="13" t="str">
        <f t="shared" si="0"/>
        <v>◄</v>
      </c>
      <c r="N9" s="38"/>
      <c r="O9" s="41">
        <v>2</v>
      </c>
      <c r="P9" s="267">
        <f>SUM(R9:R10)</f>
        <v>0</v>
      </c>
      <c r="Q9" s="111">
        <f aca="true" t="shared" si="2" ref="Q9:Q35">IF(H9&lt;&gt;"",0,O9)</f>
        <v>2</v>
      </c>
      <c r="R9" s="112">
        <f aca="true" t="shared" si="3" ref="R9:R16">(IF(J9&lt;&gt;"",1/3,0)+IF(K9&lt;&gt;"",2/3,0)+IF(L9&lt;&gt;"",1,0))*O$8*20*Q9/SUM(Q$9:Q$16)</f>
        <v>0</v>
      </c>
      <c r="S9" s="107"/>
      <c r="T9" s="113">
        <f>COUNTA(H9:L9)</f>
        <v>0</v>
      </c>
      <c r="U9" s="108">
        <f aca="true" t="shared" si="4" ref="U9:U24">COUNTBLANK(M9)</f>
        <v>0</v>
      </c>
      <c r="V9" s="112"/>
      <c r="W9" s="71"/>
      <c r="X9" s="55"/>
      <c r="Y9" s="55"/>
      <c r="Z9" s="55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s="23" customFormat="1" ht="23.25" customHeight="1">
      <c r="A10" s="264"/>
      <c r="B10" s="266"/>
      <c r="C10" s="262" t="s">
        <v>76</v>
      </c>
      <c r="D10" s="262" t="s">
        <v>76</v>
      </c>
      <c r="E10" s="262" t="s">
        <v>76</v>
      </c>
      <c r="F10" s="262" t="s">
        <v>76</v>
      </c>
      <c r="G10" s="262" t="s">
        <v>76</v>
      </c>
      <c r="H10" s="67"/>
      <c r="I10" s="66"/>
      <c r="J10" s="1"/>
      <c r="K10" s="50"/>
      <c r="L10" s="50"/>
      <c r="M10" s="13" t="str">
        <f t="shared" si="0"/>
        <v>◄</v>
      </c>
      <c r="N10" s="38"/>
      <c r="O10" s="41">
        <v>2</v>
      </c>
      <c r="P10" s="267"/>
      <c r="Q10" s="111">
        <f t="shared" si="2"/>
        <v>2</v>
      </c>
      <c r="R10" s="112">
        <f t="shared" si="3"/>
        <v>0</v>
      </c>
      <c r="S10" s="107"/>
      <c r="T10" s="113">
        <f t="shared" si="1"/>
        <v>0</v>
      </c>
      <c r="U10" s="108">
        <f t="shared" si="4"/>
        <v>0</v>
      </c>
      <c r="V10" s="112"/>
      <c r="W10" s="71"/>
      <c r="X10" s="55"/>
      <c r="Y10" s="55"/>
      <c r="Z10" s="55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s="23" customFormat="1" ht="25.5" customHeight="1">
      <c r="A11" s="263" t="s">
        <v>44</v>
      </c>
      <c r="B11" s="259" t="s">
        <v>49</v>
      </c>
      <c r="C11" s="225" t="s">
        <v>77</v>
      </c>
      <c r="D11" s="225" t="s">
        <v>77</v>
      </c>
      <c r="E11" s="225" t="s">
        <v>77</v>
      </c>
      <c r="F11" s="225" t="s">
        <v>77</v>
      </c>
      <c r="G11" s="225" t="s">
        <v>77</v>
      </c>
      <c r="H11" s="80"/>
      <c r="I11" s="61"/>
      <c r="J11" s="53"/>
      <c r="K11" s="53"/>
      <c r="L11" s="53"/>
      <c r="M11" s="13" t="str">
        <f t="shared" si="0"/>
        <v>◄</v>
      </c>
      <c r="N11" s="38"/>
      <c r="O11" s="41">
        <v>2</v>
      </c>
      <c r="P11" s="267">
        <f>SUM(R11:R13)</f>
        <v>0</v>
      </c>
      <c r="Q11" s="111">
        <f t="shared" si="2"/>
        <v>2</v>
      </c>
      <c r="R11" s="112">
        <f t="shared" si="3"/>
        <v>0</v>
      </c>
      <c r="S11" s="107"/>
      <c r="T11" s="113">
        <f t="shared" si="1"/>
        <v>0</v>
      </c>
      <c r="U11" s="108">
        <f t="shared" si="4"/>
        <v>0</v>
      </c>
      <c r="V11" s="112"/>
      <c r="W11" s="71"/>
      <c r="X11" s="55"/>
      <c r="Y11" s="55"/>
      <c r="Z11" s="55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23" customFormat="1" ht="25.5" customHeight="1">
      <c r="A12" s="268"/>
      <c r="B12" s="260"/>
      <c r="C12" s="262" t="s">
        <v>78</v>
      </c>
      <c r="D12" s="262" t="s">
        <v>78</v>
      </c>
      <c r="E12" s="262" t="s">
        <v>78</v>
      </c>
      <c r="F12" s="262" t="s">
        <v>78</v>
      </c>
      <c r="G12" s="262" t="s">
        <v>78</v>
      </c>
      <c r="H12" s="67"/>
      <c r="I12" s="66"/>
      <c r="J12" s="1"/>
      <c r="K12" s="50"/>
      <c r="L12" s="50"/>
      <c r="M12" s="13" t="str">
        <f t="shared" si="0"/>
        <v>◄</v>
      </c>
      <c r="N12" s="38"/>
      <c r="O12" s="41">
        <v>2</v>
      </c>
      <c r="P12" s="267"/>
      <c r="Q12" s="111">
        <f t="shared" si="2"/>
        <v>2</v>
      </c>
      <c r="R12" s="112">
        <f t="shared" si="3"/>
        <v>0</v>
      </c>
      <c r="S12" s="107"/>
      <c r="T12" s="113">
        <f t="shared" si="1"/>
        <v>0</v>
      </c>
      <c r="U12" s="108">
        <f t="shared" si="4"/>
        <v>0</v>
      </c>
      <c r="V12" s="112"/>
      <c r="W12" s="71"/>
      <c r="X12" s="55"/>
      <c r="Y12" s="55"/>
      <c r="Z12" s="55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23" customFormat="1" ht="25.5" customHeight="1">
      <c r="A13" s="264"/>
      <c r="B13" s="261"/>
      <c r="C13" s="225" t="s">
        <v>79</v>
      </c>
      <c r="D13" s="225" t="s">
        <v>79</v>
      </c>
      <c r="E13" s="225" t="s">
        <v>79</v>
      </c>
      <c r="F13" s="225" t="s">
        <v>79</v>
      </c>
      <c r="G13" s="225" t="s">
        <v>79</v>
      </c>
      <c r="H13" s="80"/>
      <c r="I13" s="61"/>
      <c r="J13" s="53"/>
      <c r="K13" s="53"/>
      <c r="L13" s="53"/>
      <c r="M13" s="13" t="str">
        <f t="shared" si="0"/>
        <v>◄</v>
      </c>
      <c r="N13" s="38"/>
      <c r="O13" s="41">
        <v>2</v>
      </c>
      <c r="P13" s="267"/>
      <c r="Q13" s="111">
        <f t="shared" si="2"/>
        <v>2</v>
      </c>
      <c r="R13" s="112">
        <f t="shared" si="3"/>
        <v>0</v>
      </c>
      <c r="S13" s="107"/>
      <c r="T13" s="113">
        <f t="shared" si="1"/>
        <v>0</v>
      </c>
      <c r="U13" s="108">
        <f t="shared" si="4"/>
        <v>0</v>
      </c>
      <c r="V13" s="112"/>
      <c r="W13" s="71"/>
      <c r="X13" s="55"/>
      <c r="Y13" s="55"/>
      <c r="Z13" s="55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23" customFormat="1" ht="25.5" customHeight="1">
      <c r="A14" s="87" t="s">
        <v>45</v>
      </c>
      <c r="B14" s="137" t="s">
        <v>50</v>
      </c>
      <c r="C14" s="262" t="s">
        <v>104</v>
      </c>
      <c r="D14" s="262" t="s">
        <v>80</v>
      </c>
      <c r="E14" s="262" t="s">
        <v>80</v>
      </c>
      <c r="F14" s="262" t="s">
        <v>80</v>
      </c>
      <c r="G14" s="262" t="s">
        <v>80</v>
      </c>
      <c r="H14" s="67"/>
      <c r="I14" s="66"/>
      <c r="J14" s="1"/>
      <c r="K14" s="50"/>
      <c r="L14" s="50"/>
      <c r="M14" s="13" t="str">
        <f t="shared" si="0"/>
        <v>◄</v>
      </c>
      <c r="N14" s="38"/>
      <c r="O14" s="41">
        <v>1</v>
      </c>
      <c r="P14" s="134">
        <f>SUM(R14)</f>
        <v>0</v>
      </c>
      <c r="Q14" s="111">
        <f t="shared" si="2"/>
        <v>1</v>
      </c>
      <c r="R14" s="112">
        <f t="shared" si="3"/>
        <v>0</v>
      </c>
      <c r="S14" s="107"/>
      <c r="T14" s="113">
        <f t="shared" si="1"/>
        <v>0</v>
      </c>
      <c r="U14" s="108">
        <f t="shared" si="4"/>
        <v>0</v>
      </c>
      <c r="V14" s="112"/>
      <c r="W14" s="71"/>
      <c r="X14" s="55"/>
      <c r="Y14" s="55"/>
      <c r="Z14" s="55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s="23" customFormat="1" ht="25.5" customHeight="1">
      <c r="A15" s="268" t="s">
        <v>46</v>
      </c>
      <c r="B15" s="259" t="s">
        <v>51</v>
      </c>
      <c r="C15" s="225" t="s">
        <v>81</v>
      </c>
      <c r="D15" s="225" t="s">
        <v>81</v>
      </c>
      <c r="E15" s="225" t="s">
        <v>81</v>
      </c>
      <c r="F15" s="225" t="s">
        <v>81</v>
      </c>
      <c r="G15" s="225" t="s">
        <v>81</v>
      </c>
      <c r="H15" s="80"/>
      <c r="I15" s="61"/>
      <c r="J15" s="53"/>
      <c r="K15" s="53"/>
      <c r="L15" s="53"/>
      <c r="M15" s="13" t="str">
        <f t="shared" si="0"/>
        <v>◄</v>
      </c>
      <c r="N15" s="38"/>
      <c r="O15" s="41">
        <v>1</v>
      </c>
      <c r="P15" s="267">
        <f>SUM(R15:R16)</f>
        <v>0</v>
      </c>
      <c r="Q15" s="111">
        <f t="shared" si="2"/>
        <v>1</v>
      </c>
      <c r="R15" s="112">
        <f t="shared" si="3"/>
        <v>0</v>
      </c>
      <c r="S15" s="107"/>
      <c r="T15" s="113">
        <f t="shared" si="1"/>
        <v>0</v>
      </c>
      <c r="U15" s="108">
        <f t="shared" si="4"/>
        <v>0</v>
      </c>
      <c r="V15" s="112"/>
      <c r="W15" s="71"/>
      <c r="X15" s="55"/>
      <c r="Y15" s="55"/>
      <c r="Z15" s="55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s="23" customFormat="1" ht="23.25" customHeight="1">
      <c r="A16" s="264"/>
      <c r="B16" s="261"/>
      <c r="C16" s="240" t="s">
        <v>82</v>
      </c>
      <c r="D16" s="241" t="s">
        <v>82</v>
      </c>
      <c r="E16" s="241" t="s">
        <v>82</v>
      </c>
      <c r="F16" s="241" t="s">
        <v>82</v>
      </c>
      <c r="G16" s="242" t="s">
        <v>82</v>
      </c>
      <c r="H16" s="67"/>
      <c r="I16" s="66"/>
      <c r="J16" s="50"/>
      <c r="K16" s="50"/>
      <c r="L16" s="50"/>
      <c r="M16" s="13" t="str">
        <f t="shared" si="0"/>
        <v>◄</v>
      </c>
      <c r="N16" s="38"/>
      <c r="O16" s="41">
        <v>1</v>
      </c>
      <c r="P16" s="267"/>
      <c r="Q16" s="111">
        <f t="shared" si="2"/>
        <v>1</v>
      </c>
      <c r="R16" s="112">
        <f t="shared" si="3"/>
        <v>0</v>
      </c>
      <c r="S16" s="107"/>
      <c r="T16" s="113">
        <f t="shared" si="1"/>
        <v>0</v>
      </c>
      <c r="U16" s="108">
        <f t="shared" si="4"/>
        <v>0</v>
      </c>
      <c r="V16" s="112"/>
      <c r="W16" s="71"/>
      <c r="X16" s="57"/>
      <c r="Y16" s="57"/>
      <c r="Z16" s="57"/>
      <c r="AA16" s="31"/>
      <c r="AB16" s="8"/>
      <c r="AC16" s="8"/>
      <c r="AD16" s="8"/>
      <c r="AE16" s="8"/>
      <c r="AF16" s="8"/>
      <c r="AG16" s="8"/>
      <c r="AH16" s="8"/>
      <c r="AI16" s="8"/>
      <c r="AJ16" s="8"/>
    </row>
    <row r="17" spans="1:28" ht="15.75" customHeight="1">
      <c r="A17" s="219" t="s">
        <v>47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1"/>
      <c r="N17" s="39"/>
      <c r="O17" s="40">
        <v>0.2</v>
      </c>
      <c r="P17" s="121">
        <f>SUM(P18:P20)</f>
        <v>0</v>
      </c>
      <c r="Q17" s="105">
        <f>SUM(Q18:Q20)</f>
        <v>3</v>
      </c>
      <c r="R17" s="106">
        <f>SUM(R18:R20)</f>
        <v>0</v>
      </c>
      <c r="S17" s="107"/>
      <c r="T17" s="114"/>
      <c r="U17" s="108"/>
      <c r="V17" s="112"/>
      <c r="X17" s="55"/>
      <c r="Y17" s="55"/>
      <c r="Z17" s="55"/>
      <c r="AA17" s="8"/>
      <c r="AB17" s="8"/>
    </row>
    <row r="18" spans="1:36" s="23" customFormat="1" ht="23.25" customHeight="1">
      <c r="A18" s="87" t="s">
        <v>54</v>
      </c>
      <c r="B18" s="138" t="s">
        <v>52</v>
      </c>
      <c r="C18" s="222" t="s">
        <v>72</v>
      </c>
      <c r="D18" s="223" t="s">
        <v>72</v>
      </c>
      <c r="E18" s="223" t="s">
        <v>72</v>
      </c>
      <c r="F18" s="223" t="s">
        <v>72</v>
      </c>
      <c r="G18" s="224" t="s">
        <v>72</v>
      </c>
      <c r="H18" s="80"/>
      <c r="I18" s="61"/>
      <c r="J18" s="3"/>
      <c r="K18" s="53"/>
      <c r="L18" s="53"/>
      <c r="M18" s="13" t="str">
        <f t="shared" si="0"/>
        <v>◄</v>
      </c>
      <c r="N18" s="38"/>
      <c r="O18" s="41">
        <v>1</v>
      </c>
      <c r="P18" s="134">
        <f>R18</f>
        <v>0</v>
      </c>
      <c r="Q18" s="111">
        <f t="shared" si="2"/>
        <v>1</v>
      </c>
      <c r="R18" s="112">
        <f>(IF(J18&lt;&gt;"",1/3,0)+IF(K18&lt;&gt;"",2/3,0)+IF(L18&lt;&gt;"",1,0))*O$17*20*Q18/SUM(Q$18:Q$20)</f>
        <v>0</v>
      </c>
      <c r="S18" s="107"/>
      <c r="T18" s="113">
        <f t="shared" si="1"/>
        <v>0</v>
      </c>
      <c r="U18" s="108">
        <f t="shared" si="4"/>
        <v>0</v>
      </c>
      <c r="V18" s="112"/>
      <c r="W18" s="71"/>
      <c r="X18" s="57"/>
      <c r="Y18" s="57"/>
      <c r="Z18" s="57"/>
      <c r="AA18" s="31"/>
      <c r="AB18" s="8"/>
      <c r="AC18" s="8"/>
      <c r="AD18" s="8"/>
      <c r="AE18" s="8"/>
      <c r="AF18" s="8"/>
      <c r="AG18" s="8"/>
      <c r="AH18" s="8"/>
      <c r="AI18" s="8"/>
      <c r="AJ18" s="8"/>
    </row>
    <row r="19" spans="1:36" s="23" customFormat="1" ht="23.25" customHeight="1">
      <c r="A19" s="87" t="s">
        <v>55</v>
      </c>
      <c r="B19" s="133" t="s">
        <v>53</v>
      </c>
      <c r="C19" s="240" t="s">
        <v>105</v>
      </c>
      <c r="D19" s="241" t="s">
        <v>73</v>
      </c>
      <c r="E19" s="241" t="s">
        <v>73</v>
      </c>
      <c r="F19" s="241" t="s">
        <v>73</v>
      </c>
      <c r="G19" s="242" t="s">
        <v>73</v>
      </c>
      <c r="H19" s="67"/>
      <c r="I19" s="66"/>
      <c r="J19" s="50"/>
      <c r="K19" s="50"/>
      <c r="L19" s="50"/>
      <c r="M19" s="13" t="str">
        <f t="shared" si="0"/>
        <v>◄</v>
      </c>
      <c r="N19" s="38"/>
      <c r="O19" s="41">
        <v>1</v>
      </c>
      <c r="P19" s="134">
        <f>SUM(R19:R19)</f>
        <v>0</v>
      </c>
      <c r="Q19" s="111">
        <f>IF(H19&lt;&gt;"",0,O19)</f>
        <v>1</v>
      </c>
      <c r="R19" s="112">
        <f>(IF(J19&lt;&gt;"",1/3,0)+IF(K19&lt;&gt;"",2/3,0)+IF(L19&lt;&gt;"",1,0))*O$17*20*Q19/SUM(Q$18:Q$20)</f>
        <v>0</v>
      </c>
      <c r="S19" s="107"/>
      <c r="T19" s="113">
        <f t="shared" si="1"/>
        <v>0</v>
      </c>
      <c r="U19" s="108">
        <f t="shared" si="4"/>
        <v>0</v>
      </c>
      <c r="V19" s="112"/>
      <c r="W19" s="71"/>
      <c r="X19" s="57"/>
      <c r="Y19" s="57"/>
      <c r="Z19" s="57"/>
      <c r="AA19" s="31"/>
      <c r="AB19" s="8"/>
      <c r="AC19" s="8"/>
      <c r="AD19" s="8"/>
      <c r="AE19" s="8"/>
      <c r="AF19" s="8"/>
      <c r="AG19" s="8"/>
      <c r="AH19" s="8"/>
      <c r="AI19" s="8"/>
      <c r="AJ19" s="8"/>
    </row>
    <row r="20" spans="1:36" s="23" customFormat="1" ht="23.25" customHeight="1">
      <c r="A20" s="87" t="s">
        <v>56</v>
      </c>
      <c r="B20" s="138" t="s">
        <v>119</v>
      </c>
      <c r="C20" s="222" t="s">
        <v>120</v>
      </c>
      <c r="D20" s="223" t="s">
        <v>74</v>
      </c>
      <c r="E20" s="223" t="s">
        <v>74</v>
      </c>
      <c r="F20" s="223" t="s">
        <v>74</v>
      </c>
      <c r="G20" s="224" t="s">
        <v>74</v>
      </c>
      <c r="H20" s="80"/>
      <c r="I20" s="61"/>
      <c r="J20" s="3"/>
      <c r="K20" s="53"/>
      <c r="L20" s="53"/>
      <c r="M20" s="13" t="str">
        <f t="shared" si="0"/>
        <v>◄</v>
      </c>
      <c r="N20" s="38"/>
      <c r="O20" s="41">
        <v>1</v>
      </c>
      <c r="P20" s="134">
        <f>R20</f>
        <v>0</v>
      </c>
      <c r="Q20" s="111">
        <f t="shared" si="2"/>
        <v>1</v>
      </c>
      <c r="R20" s="112">
        <f>(IF(J20&lt;&gt;"",1/3,0)+IF(K20&lt;&gt;"",2/3,0)+IF(L20&lt;&gt;"",1,0))*O$17*20*Q20/SUM(Q$18:Q$20)</f>
        <v>0</v>
      </c>
      <c r="S20" s="107"/>
      <c r="T20" s="113">
        <f t="shared" si="1"/>
        <v>0</v>
      </c>
      <c r="U20" s="108">
        <f t="shared" si="4"/>
        <v>0</v>
      </c>
      <c r="V20" s="112"/>
      <c r="W20" s="71"/>
      <c r="X20" s="57"/>
      <c r="Y20" s="57"/>
      <c r="Z20" s="57"/>
      <c r="AA20" s="31"/>
      <c r="AB20" s="8"/>
      <c r="AC20" s="8"/>
      <c r="AD20" s="8"/>
      <c r="AE20" s="8"/>
      <c r="AF20" s="8"/>
      <c r="AG20" s="8"/>
      <c r="AH20" s="8"/>
      <c r="AI20" s="8"/>
      <c r="AJ20" s="8"/>
    </row>
    <row r="21" spans="1:28" ht="15.75" customHeight="1">
      <c r="A21" s="219" t="s">
        <v>48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1"/>
      <c r="N21" s="39"/>
      <c r="O21" s="40">
        <v>0.2</v>
      </c>
      <c r="P21" s="121">
        <f>SUM(P22:P24)</f>
        <v>0</v>
      </c>
      <c r="Q21" s="105">
        <f>SUM(Q22:Q24)</f>
        <v>3</v>
      </c>
      <c r="R21" s="106">
        <f>SUM(R22:R24)</f>
        <v>0</v>
      </c>
      <c r="S21" s="107"/>
      <c r="T21" s="114"/>
      <c r="U21" s="108"/>
      <c r="V21" s="112"/>
      <c r="X21" s="55"/>
      <c r="Y21" s="55"/>
      <c r="Z21" s="55"/>
      <c r="AA21" s="8"/>
      <c r="AB21" s="8"/>
    </row>
    <row r="22" spans="1:36" s="23" customFormat="1" ht="23.25" customHeight="1">
      <c r="A22" s="263" t="s">
        <v>57</v>
      </c>
      <c r="B22" s="265" t="s">
        <v>58</v>
      </c>
      <c r="C22" s="222" t="s">
        <v>69</v>
      </c>
      <c r="D22" s="223" t="s">
        <v>69</v>
      </c>
      <c r="E22" s="223" t="s">
        <v>69</v>
      </c>
      <c r="F22" s="223" t="s">
        <v>69</v>
      </c>
      <c r="G22" s="224" t="s">
        <v>69</v>
      </c>
      <c r="H22" s="80"/>
      <c r="I22" s="61"/>
      <c r="J22" s="3"/>
      <c r="K22" s="53"/>
      <c r="L22" s="53"/>
      <c r="M22" s="13" t="str">
        <f t="shared" si="0"/>
        <v>◄</v>
      </c>
      <c r="N22" s="38"/>
      <c r="O22" s="41">
        <v>1</v>
      </c>
      <c r="P22" s="267">
        <f>SUM(R22:R24)</f>
        <v>0</v>
      </c>
      <c r="Q22" s="111">
        <f t="shared" si="2"/>
        <v>1</v>
      </c>
      <c r="R22" s="112">
        <f>(IF(J22&lt;&gt;"",1/3,0)+IF(K22&lt;&gt;"",2/3,0)+IF(L22&lt;&gt;"",1,0))*O$21*20*Q22/SUM(Q$22:Q$24)</f>
        <v>0</v>
      </c>
      <c r="S22" s="107"/>
      <c r="T22" s="113">
        <f t="shared" si="1"/>
        <v>0</v>
      </c>
      <c r="U22" s="108">
        <f t="shared" si="4"/>
        <v>0</v>
      </c>
      <c r="V22" s="112"/>
      <c r="W22" s="71"/>
      <c r="X22" s="57"/>
      <c r="Y22" s="57"/>
      <c r="Z22" s="57"/>
      <c r="AA22" s="31"/>
      <c r="AB22" s="8"/>
      <c r="AC22" s="8"/>
      <c r="AD22" s="8"/>
      <c r="AE22" s="8"/>
      <c r="AF22" s="8"/>
      <c r="AG22" s="8"/>
      <c r="AH22" s="8"/>
      <c r="AI22" s="8"/>
      <c r="AJ22" s="8"/>
    </row>
    <row r="23" spans="1:36" s="23" customFormat="1" ht="23.25" customHeight="1">
      <c r="A23" s="268"/>
      <c r="B23" s="277"/>
      <c r="C23" s="240" t="s">
        <v>70</v>
      </c>
      <c r="D23" s="241" t="s">
        <v>70</v>
      </c>
      <c r="E23" s="241" t="s">
        <v>70</v>
      </c>
      <c r="F23" s="241" t="s">
        <v>70</v>
      </c>
      <c r="G23" s="242" t="s">
        <v>70</v>
      </c>
      <c r="H23" s="67"/>
      <c r="I23" s="66"/>
      <c r="J23" s="50"/>
      <c r="K23" s="50"/>
      <c r="L23" s="50"/>
      <c r="M23" s="13" t="str">
        <f t="shared" si="0"/>
        <v>◄</v>
      </c>
      <c r="N23" s="38"/>
      <c r="O23" s="41">
        <v>1</v>
      </c>
      <c r="P23" s="267"/>
      <c r="Q23" s="111">
        <f t="shared" si="2"/>
        <v>1</v>
      </c>
      <c r="R23" s="112">
        <f>(IF(J23&lt;&gt;"",1/3,0)+IF(K23&lt;&gt;"",2/3,0)+IF(L23&lt;&gt;"",1,0))*O$21*20*Q23/SUM(Q$22:Q$24)</f>
        <v>0</v>
      </c>
      <c r="S23" s="107"/>
      <c r="T23" s="113">
        <f t="shared" si="1"/>
        <v>0</v>
      </c>
      <c r="U23" s="108">
        <f t="shared" si="4"/>
        <v>0</v>
      </c>
      <c r="V23" s="112"/>
      <c r="W23" s="71"/>
      <c r="X23" s="57"/>
      <c r="Y23" s="57"/>
      <c r="Z23" s="57"/>
      <c r="AA23" s="31"/>
      <c r="AB23" s="8"/>
      <c r="AC23" s="8"/>
      <c r="AD23" s="8"/>
      <c r="AE23" s="8"/>
      <c r="AF23" s="8"/>
      <c r="AG23" s="8"/>
      <c r="AH23" s="8"/>
      <c r="AI23" s="8"/>
      <c r="AJ23" s="8"/>
    </row>
    <row r="24" spans="1:36" s="23" customFormat="1" ht="23.25" customHeight="1">
      <c r="A24" s="264"/>
      <c r="B24" s="266"/>
      <c r="C24" s="222" t="s">
        <v>71</v>
      </c>
      <c r="D24" s="223" t="s">
        <v>71</v>
      </c>
      <c r="E24" s="223" t="s">
        <v>71</v>
      </c>
      <c r="F24" s="223" t="s">
        <v>71</v>
      </c>
      <c r="G24" s="224" t="s">
        <v>71</v>
      </c>
      <c r="H24" s="80"/>
      <c r="I24" s="61"/>
      <c r="J24" s="3"/>
      <c r="K24" s="53"/>
      <c r="L24" s="53"/>
      <c r="M24" s="13" t="str">
        <f t="shared" si="0"/>
        <v>◄</v>
      </c>
      <c r="N24" s="38"/>
      <c r="O24" s="41">
        <v>1</v>
      </c>
      <c r="P24" s="267"/>
      <c r="Q24" s="111">
        <f t="shared" si="2"/>
        <v>1</v>
      </c>
      <c r="R24" s="112">
        <f>(IF(J24&lt;&gt;"",1/3,0)+IF(K24&lt;&gt;"",2/3,0)+IF(L24&lt;&gt;"",1,0))*O$21*20*Q24/SUM(Q$22:Q$24)</f>
        <v>0</v>
      </c>
      <c r="S24" s="107"/>
      <c r="T24" s="113">
        <f t="shared" si="1"/>
        <v>0</v>
      </c>
      <c r="U24" s="108">
        <f t="shared" si="4"/>
        <v>0</v>
      </c>
      <c r="V24" s="112"/>
      <c r="W24" s="71"/>
      <c r="X24" s="57"/>
      <c r="Y24" s="57"/>
      <c r="Z24" s="57"/>
      <c r="AA24" s="31"/>
      <c r="AB24" s="8"/>
      <c r="AC24" s="8"/>
      <c r="AD24" s="8"/>
      <c r="AE24" s="8"/>
      <c r="AF24" s="8"/>
      <c r="AG24" s="8"/>
      <c r="AH24" s="8"/>
      <c r="AI24" s="8"/>
      <c r="AJ24" s="8"/>
    </row>
    <row r="25" spans="1:28" ht="14.25" customHeight="1">
      <c r="A25" s="219" t="s">
        <v>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1"/>
      <c r="N25" s="39"/>
      <c r="O25" s="40">
        <v>0.1</v>
      </c>
      <c r="P25" s="121">
        <f>SUM(P26:P30)</f>
        <v>0</v>
      </c>
      <c r="Q25" s="105">
        <f>SUM(Q26:Q30)</f>
        <v>7</v>
      </c>
      <c r="R25" s="106">
        <f>SUM(R26:R30)</f>
        <v>0</v>
      </c>
      <c r="S25" s="107"/>
      <c r="T25" s="114"/>
      <c r="U25" s="108"/>
      <c r="V25" s="112"/>
      <c r="X25" s="57"/>
      <c r="Y25" s="57"/>
      <c r="Z25" s="57"/>
      <c r="AA25" s="31"/>
      <c r="AB25" s="8"/>
    </row>
    <row r="26" spans="1:28" ht="24.75" customHeight="1">
      <c r="A26" s="263" t="s">
        <v>20</v>
      </c>
      <c r="B26" s="270" t="s">
        <v>60</v>
      </c>
      <c r="C26" s="222" t="s">
        <v>67</v>
      </c>
      <c r="D26" s="223" t="s">
        <v>67</v>
      </c>
      <c r="E26" s="223" t="s">
        <v>67</v>
      </c>
      <c r="F26" s="223" t="s">
        <v>67</v>
      </c>
      <c r="G26" s="224" t="s">
        <v>67</v>
      </c>
      <c r="H26" s="80"/>
      <c r="I26" s="61"/>
      <c r="J26" s="3"/>
      <c r="K26" s="53"/>
      <c r="L26" s="68"/>
      <c r="M26" s="13" t="str">
        <f t="shared" si="0"/>
        <v>◄</v>
      </c>
      <c r="N26" s="38"/>
      <c r="O26" s="42">
        <v>2</v>
      </c>
      <c r="P26" s="269">
        <f>SUM(R26:R28)</f>
        <v>0</v>
      </c>
      <c r="Q26" s="111">
        <f t="shared" si="2"/>
        <v>2</v>
      </c>
      <c r="R26" s="112">
        <f>(IF(J26&lt;&gt;"",1/3,0)+IF(K26&lt;&gt;"",2/3,0)+IF(L26&lt;&gt;"",1,0))*O$25*20*Q26/SUM(Q$26:Q$30)</f>
        <v>0</v>
      </c>
      <c r="S26" s="107"/>
      <c r="T26" s="113">
        <f>COUNTA(H26:L26)</f>
        <v>0</v>
      </c>
      <c r="U26" s="108">
        <f>COUNTBLANK(M26)</f>
        <v>0</v>
      </c>
      <c r="V26" s="112"/>
      <c r="X26" s="57"/>
      <c r="Y26" s="57"/>
      <c r="Z26" s="57"/>
      <c r="AA26" s="31"/>
      <c r="AB26" s="8"/>
    </row>
    <row r="27" spans="1:28" ht="24.75" customHeight="1">
      <c r="A27" s="268"/>
      <c r="B27" s="270"/>
      <c r="C27" s="240" t="s">
        <v>68</v>
      </c>
      <c r="D27" s="241" t="s">
        <v>68</v>
      </c>
      <c r="E27" s="241" t="s">
        <v>68</v>
      </c>
      <c r="F27" s="241" t="s">
        <v>68</v>
      </c>
      <c r="G27" s="242" t="s">
        <v>68</v>
      </c>
      <c r="H27" s="67"/>
      <c r="I27" s="67"/>
      <c r="J27" s="4"/>
      <c r="K27" s="90"/>
      <c r="L27" s="54"/>
      <c r="M27" s="13" t="str">
        <f t="shared" si="0"/>
        <v>◄</v>
      </c>
      <c r="N27" s="38"/>
      <c r="O27" s="42">
        <v>1</v>
      </c>
      <c r="P27" s="269"/>
      <c r="Q27" s="111">
        <f t="shared" si="2"/>
        <v>1</v>
      </c>
      <c r="R27" s="112">
        <f>(IF(J27&lt;&gt;"",1/3,0)+IF(K27&lt;&gt;"",2/3,0)+IF(L27&lt;&gt;"",1,0))*O$25*20*Q27/SUM(Q$26:Q$30)</f>
        <v>0</v>
      </c>
      <c r="S27" s="107"/>
      <c r="T27" s="113">
        <f>COUNTA(H27:L27)</f>
        <v>0</v>
      </c>
      <c r="U27" s="108">
        <f>COUNTBLANK(M27)</f>
        <v>0</v>
      </c>
      <c r="V27" s="112"/>
      <c r="X27" s="57"/>
      <c r="Y27" s="57"/>
      <c r="Z27" s="57"/>
      <c r="AA27" s="31"/>
      <c r="AB27" s="8"/>
    </row>
    <row r="28" spans="1:28" ht="24.75" customHeight="1">
      <c r="A28" s="264"/>
      <c r="B28" s="270"/>
      <c r="C28" s="222" t="s">
        <v>22</v>
      </c>
      <c r="D28" s="223" t="s">
        <v>22</v>
      </c>
      <c r="E28" s="223" t="s">
        <v>22</v>
      </c>
      <c r="F28" s="223" t="s">
        <v>22</v>
      </c>
      <c r="G28" s="224" t="s">
        <v>22</v>
      </c>
      <c r="H28" s="80"/>
      <c r="I28" s="61"/>
      <c r="J28" s="3"/>
      <c r="K28" s="53"/>
      <c r="L28" s="68"/>
      <c r="M28" s="13" t="str">
        <f t="shared" si="0"/>
        <v>◄</v>
      </c>
      <c r="N28" s="38"/>
      <c r="O28" s="42">
        <v>2</v>
      </c>
      <c r="P28" s="269"/>
      <c r="Q28" s="111">
        <f t="shared" si="2"/>
        <v>2</v>
      </c>
      <c r="R28" s="112">
        <f>(IF(J28&lt;&gt;"",1/3,0)+IF(K28&lt;&gt;"",2/3,0)+IF(L28&lt;&gt;"",1,0))*O$25*20*Q28/SUM(Q$26:Q$30)</f>
        <v>0</v>
      </c>
      <c r="S28" s="107"/>
      <c r="T28" s="113">
        <f>COUNTA(H28:L28)</f>
        <v>0</v>
      </c>
      <c r="U28" s="108">
        <f>COUNTBLANK(M28)</f>
        <v>0</v>
      </c>
      <c r="V28" s="112"/>
      <c r="X28" s="57"/>
      <c r="Y28" s="57"/>
      <c r="Z28" s="57"/>
      <c r="AA28" s="31"/>
      <c r="AB28" s="8"/>
    </row>
    <row r="29" spans="1:27" s="85" customFormat="1" ht="24.75" customHeight="1">
      <c r="A29" s="87" t="s">
        <v>21</v>
      </c>
      <c r="B29" s="139" t="s">
        <v>61</v>
      </c>
      <c r="C29" s="240" t="s">
        <v>23</v>
      </c>
      <c r="D29" s="241" t="s">
        <v>23</v>
      </c>
      <c r="E29" s="241" t="s">
        <v>23</v>
      </c>
      <c r="F29" s="241" t="s">
        <v>23</v>
      </c>
      <c r="G29" s="242" t="s">
        <v>23</v>
      </c>
      <c r="H29" s="67"/>
      <c r="I29" s="67"/>
      <c r="J29" s="90"/>
      <c r="K29" s="90"/>
      <c r="L29" s="54"/>
      <c r="M29" s="94" t="str">
        <f>IF(T29&gt;1,"◄",(IF(T29&lt;1,"◄","")))</f>
        <v>◄</v>
      </c>
      <c r="N29" s="95"/>
      <c r="O29" s="115">
        <v>1</v>
      </c>
      <c r="P29" s="135">
        <f>SUM(R29)</f>
        <v>0</v>
      </c>
      <c r="Q29" s="111">
        <f>IF(H29&lt;&gt;"",0,O29)</f>
        <v>1</v>
      </c>
      <c r="R29" s="112">
        <f>(IF(J29&lt;&gt;"",1/3,0)+IF(K29&lt;&gt;"",2/3,0)+IF(L29&lt;&gt;"",1,0))*O$25*20*Q29/SUM(Q$26:Q$30)</f>
        <v>0</v>
      </c>
      <c r="S29" s="107"/>
      <c r="T29" s="113">
        <f>COUNTA(H29:L29)</f>
        <v>0</v>
      </c>
      <c r="U29" s="108">
        <f>COUNTBLANK(M29)</f>
        <v>0</v>
      </c>
      <c r="V29" s="112"/>
      <c r="X29" s="86"/>
      <c r="Y29" s="86"/>
      <c r="Z29" s="86"/>
      <c r="AA29" s="86"/>
    </row>
    <row r="30" spans="1:27" s="85" customFormat="1" ht="24.75" customHeight="1">
      <c r="A30" s="89" t="s">
        <v>59</v>
      </c>
      <c r="B30" s="140" t="s">
        <v>107</v>
      </c>
      <c r="C30" s="222" t="s">
        <v>121</v>
      </c>
      <c r="D30" s="223"/>
      <c r="E30" s="223"/>
      <c r="F30" s="223"/>
      <c r="G30" s="224"/>
      <c r="H30" s="80"/>
      <c r="I30" s="61"/>
      <c r="J30" s="53"/>
      <c r="K30" s="53"/>
      <c r="L30" s="68"/>
      <c r="M30" s="94" t="str">
        <f t="shared" si="0"/>
        <v>◄</v>
      </c>
      <c r="N30" s="95"/>
      <c r="O30" s="115">
        <v>1</v>
      </c>
      <c r="P30" s="135">
        <f>SUM(R30)</f>
        <v>0</v>
      </c>
      <c r="Q30" s="111">
        <f t="shared" si="2"/>
        <v>1</v>
      </c>
      <c r="R30" s="112">
        <f>(IF(J30&lt;&gt;"",1/3,0)+IF(K30&lt;&gt;"",2/3,0)+IF(L30&lt;&gt;"",1,0))*O$25*20*Q30/SUM(Q$26:Q$30)</f>
        <v>0</v>
      </c>
      <c r="S30" s="107"/>
      <c r="T30" s="113">
        <f t="shared" si="1"/>
        <v>0</v>
      </c>
      <c r="U30" s="108">
        <f>COUNTBLANK(M30)</f>
        <v>0</v>
      </c>
      <c r="V30" s="112"/>
      <c r="X30" s="86"/>
      <c r="Y30" s="86"/>
      <c r="Z30" s="86"/>
      <c r="AA30" s="86"/>
    </row>
    <row r="31" spans="1:28" ht="14.25" customHeight="1">
      <c r="A31" s="219" t="s">
        <v>24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1"/>
      <c r="N31" s="39"/>
      <c r="O31" s="40">
        <v>0.15</v>
      </c>
      <c r="P31" s="121">
        <f>SUM(P32:P36)</f>
        <v>0</v>
      </c>
      <c r="Q31" s="105">
        <f>SUM(Q32:Q36)</f>
        <v>7</v>
      </c>
      <c r="R31" s="106">
        <f>SUM(R32:R36)</f>
        <v>0</v>
      </c>
      <c r="S31" s="107"/>
      <c r="T31" s="114"/>
      <c r="U31" s="108"/>
      <c r="V31" s="112"/>
      <c r="X31" s="57"/>
      <c r="Y31" s="57"/>
      <c r="Z31" s="57"/>
      <c r="AA31" s="31"/>
      <c r="AB31" s="8"/>
    </row>
    <row r="32" spans="1:28" ht="24.75" customHeight="1">
      <c r="A32" s="89" t="s">
        <v>25</v>
      </c>
      <c r="B32" s="141" t="s">
        <v>62</v>
      </c>
      <c r="C32" s="222" t="s">
        <v>64</v>
      </c>
      <c r="D32" s="223" t="s">
        <v>64</v>
      </c>
      <c r="E32" s="223" t="s">
        <v>64</v>
      </c>
      <c r="F32" s="223" t="s">
        <v>64</v>
      </c>
      <c r="G32" s="224" t="s">
        <v>64</v>
      </c>
      <c r="H32" s="80"/>
      <c r="I32" s="61"/>
      <c r="J32" s="53"/>
      <c r="K32" s="53"/>
      <c r="L32" s="68"/>
      <c r="M32" s="13" t="str">
        <f t="shared" si="0"/>
        <v>◄</v>
      </c>
      <c r="N32" s="38"/>
      <c r="O32" s="42">
        <v>2</v>
      </c>
      <c r="P32" s="135">
        <f>SUM(R32)</f>
        <v>0</v>
      </c>
      <c r="Q32" s="111">
        <f t="shared" si="2"/>
        <v>2</v>
      </c>
      <c r="R32" s="112">
        <f>(IF(J32&lt;&gt;"",1/3,0)+IF(K32&lt;&gt;"",2/3,0)+IF(L32&lt;&gt;"",1,0))*O$31*20*Q32/SUM(Q$32:Q$36)</f>
        <v>0</v>
      </c>
      <c r="S32" s="107"/>
      <c r="T32" s="113">
        <f t="shared" si="1"/>
        <v>0</v>
      </c>
      <c r="U32" s="108">
        <f>COUNTBLANK(M32)</f>
        <v>0</v>
      </c>
      <c r="V32" s="112"/>
      <c r="X32" s="57"/>
      <c r="Y32" s="57"/>
      <c r="Z32" s="57"/>
      <c r="AA32" s="31"/>
      <c r="AB32" s="8"/>
    </row>
    <row r="33" spans="1:28" ht="24.75" customHeight="1">
      <c r="A33" s="263" t="s">
        <v>26</v>
      </c>
      <c r="B33" s="270" t="s">
        <v>63</v>
      </c>
      <c r="C33" s="240" t="s">
        <v>29</v>
      </c>
      <c r="D33" s="241" t="s">
        <v>29</v>
      </c>
      <c r="E33" s="241" t="s">
        <v>29</v>
      </c>
      <c r="F33" s="241" t="s">
        <v>29</v>
      </c>
      <c r="G33" s="242" t="s">
        <v>29</v>
      </c>
      <c r="H33" s="67"/>
      <c r="I33" s="67"/>
      <c r="J33" s="90"/>
      <c r="K33" s="90"/>
      <c r="L33" s="54"/>
      <c r="M33" s="13" t="str">
        <f t="shared" si="0"/>
        <v>◄</v>
      </c>
      <c r="N33" s="38"/>
      <c r="O33" s="42">
        <v>2</v>
      </c>
      <c r="P33" s="269">
        <f>SUM(R33:R34)</f>
        <v>0</v>
      </c>
      <c r="Q33" s="111">
        <f t="shared" si="2"/>
        <v>2</v>
      </c>
      <c r="R33" s="112">
        <f>(IF(J33&lt;&gt;"",1/3,0)+IF(K33&lt;&gt;"",2/3,0)+IF(L33&lt;&gt;"",1,0))*O$31*20*Q33/SUM(Q$32:Q$36)</f>
        <v>0</v>
      </c>
      <c r="S33" s="107"/>
      <c r="T33" s="113">
        <f t="shared" si="1"/>
        <v>0</v>
      </c>
      <c r="U33" s="108">
        <f>COUNTBLANK(M33)</f>
        <v>0</v>
      </c>
      <c r="V33" s="112"/>
      <c r="X33" s="57"/>
      <c r="Y33" s="57"/>
      <c r="Z33" s="57"/>
      <c r="AA33" s="31"/>
      <c r="AB33" s="8"/>
    </row>
    <row r="34" spans="1:28" ht="24.75" customHeight="1">
      <c r="A34" s="264"/>
      <c r="B34" s="270"/>
      <c r="C34" s="222" t="s">
        <v>30</v>
      </c>
      <c r="D34" s="223" t="s">
        <v>30</v>
      </c>
      <c r="E34" s="223" t="s">
        <v>30</v>
      </c>
      <c r="F34" s="223" t="s">
        <v>30</v>
      </c>
      <c r="G34" s="224" t="s">
        <v>30</v>
      </c>
      <c r="H34" s="80"/>
      <c r="I34" s="61"/>
      <c r="J34" s="53"/>
      <c r="K34" s="53"/>
      <c r="L34" s="68"/>
      <c r="M34" s="13" t="str">
        <f t="shared" si="0"/>
        <v>◄</v>
      </c>
      <c r="N34" s="38"/>
      <c r="O34" s="42">
        <v>1</v>
      </c>
      <c r="P34" s="269"/>
      <c r="Q34" s="111">
        <f t="shared" si="2"/>
        <v>1</v>
      </c>
      <c r="R34" s="112">
        <f>(IF(J34&lt;&gt;"",1/3,0)+IF(K34&lt;&gt;"",2/3,0)+IF(L34&lt;&gt;"",1,0))*O$31*20*Q34/SUM(Q$32:Q$36)</f>
        <v>0</v>
      </c>
      <c r="S34" s="107"/>
      <c r="T34" s="113">
        <f t="shared" si="1"/>
        <v>0</v>
      </c>
      <c r="U34" s="108">
        <f>COUNTBLANK(M34)</f>
        <v>0</v>
      </c>
      <c r="V34" s="112"/>
      <c r="X34" s="57"/>
      <c r="Y34" s="57"/>
      <c r="Z34" s="57"/>
      <c r="AA34" s="31"/>
      <c r="AB34" s="8"/>
    </row>
    <row r="35" spans="1:28" ht="24.75" customHeight="1">
      <c r="A35" s="263" t="s">
        <v>27</v>
      </c>
      <c r="B35" s="270" t="s">
        <v>28</v>
      </c>
      <c r="C35" s="240" t="s">
        <v>65</v>
      </c>
      <c r="D35" s="241" t="s">
        <v>65</v>
      </c>
      <c r="E35" s="241" t="s">
        <v>65</v>
      </c>
      <c r="F35" s="241" t="s">
        <v>65</v>
      </c>
      <c r="G35" s="242" t="s">
        <v>65</v>
      </c>
      <c r="H35" s="67"/>
      <c r="I35" s="67"/>
      <c r="J35" s="4"/>
      <c r="K35" s="90"/>
      <c r="L35" s="54"/>
      <c r="M35" s="13" t="str">
        <f t="shared" si="0"/>
        <v>◄</v>
      </c>
      <c r="N35" s="38"/>
      <c r="O35" s="42">
        <v>1</v>
      </c>
      <c r="P35" s="269">
        <f>SUM(R35:R36)</f>
        <v>0</v>
      </c>
      <c r="Q35" s="111">
        <f t="shared" si="2"/>
        <v>1</v>
      </c>
      <c r="R35" s="112">
        <f>(IF(J35&lt;&gt;"",1/3,0)+IF(K35&lt;&gt;"",2/3,0)+IF(L35&lt;&gt;"",1,0))*O$31*20*Q35/SUM(Q$32:Q$36)</f>
        <v>0</v>
      </c>
      <c r="S35" s="107"/>
      <c r="T35" s="113">
        <f t="shared" si="1"/>
        <v>0</v>
      </c>
      <c r="U35" s="108">
        <f>COUNTBLANK(M35)</f>
        <v>0</v>
      </c>
      <c r="V35" s="112"/>
      <c r="X35" s="57"/>
      <c r="Y35" s="57"/>
      <c r="Z35" s="57"/>
      <c r="AA35" s="31"/>
      <c r="AB35" s="8"/>
    </row>
    <row r="36" spans="1:28" ht="24.75" customHeight="1">
      <c r="A36" s="264"/>
      <c r="B36" s="270"/>
      <c r="C36" s="222" t="s">
        <v>66</v>
      </c>
      <c r="D36" s="223" t="s">
        <v>66</v>
      </c>
      <c r="E36" s="223" t="s">
        <v>66</v>
      </c>
      <c r="F36" s="223" t="s">
        <v>66</v>
      </c>
      <c r="G36" s="224" t="s">
        <v>66</v>
      </c>
      <c r="H36" s="80"/>
      <c r="I36" s="61"/>
      <c r="J36" s="3"/>
      <c r="K36" s="53"/>
      <c r="L36" s="68"/>
      <c r="M36" s="13" t="str">
        <f t="shared" si="0"/>
        <v>◄</v>
      </c>
      <c r="N36" s="38"/>
      <c r="O36" s="42">
        <v>1</v>
      </c>
      <c r="P36" s="269"/>
      <c r="Q36" s="111">
        <f>IF(H36&lt;&gt;"",0,O36)</f>
        <v>1</v>
      </c>
      <c r="R36" s="112">
        <f>(IF(J36&lt;&gt;"",1/3,0)+IF(K36&lt;&gt;"",2/3,0)+IF(L36&lt;&gt;"",1,0))*O$31*20*Q36/SUM(Q$32:Q$36)</f>
        <v>0</v>
      </c>
      <c r="S36" s="107"/>
      <c r="T36" s="113">
        <f>COUNTA(H36:L36)</f>
        <v>0</v>
      </c>
      <c r="U36" s="108">
        <f>COUNTBLANK(M36)</f>
        <v>0</v>
      </c>
      <c r="V36" s="112"/>
      <c r="X36" s="57"/>
      <c r="Y36" s="57"/>
      <c r="Z36" s="57"/>
      <c r="AA36" s="31"/>
      <c r="AB36" s="8"/>
    </row>
    <row r="37" spans="1:28" ht="24.75" customHeight="1">
      <c r="A37" s="30"/>
      <c r="B37" s="43"/>
      <c r="C37" s="210" t="s">
        <v>108</v>
      </c>
      <c r="D37" s="211"/>
      <c r="E37" s="211"/>
      <c r="F37" s="211"/>
      <c r="G37" s="211"/>
      <c r="H37" s="207">
        <f>Q4/SUM(O5:O7)</f>
        <v>1</v>
      </c>
      <c r="I37" s="208"/>
      <c r="J37" s="208"/>
      <c r="K37" s="208"/>
      <c r="L37" s="209"/>
      <c r="M37" s="45"/>
      <c r="N37" s="44"/>
      <c r="O37" s="46"/>
      <c r="P37" s="118"/>
      <c r="Q37" s="111"/>
      <c r="R37" s="112"/>
      <c r="S37" s="107"/>
      <c r="T37" s="113"/>
      <c r="V37" s="112"/>
      <c r="W37" s="58"/>
      <c r="X37" s="59"/>
      <c r="Y37" s="31"/>
      <c r="Z37" s="31"/>
      <c r="AA37" s="31"/>
      <c r="AB37" s="8"/>
    </row>
    <row r="38" spans="1:28" ht="24.75" customHeight="1">
      <c r="A38" s="30"/>
      <c r="B38" s="43"/>
      <c r="C38" s="210" t="s">
        <v>109</v>
      </c>
      <c r="D38" s="211"/>
      <c r="E38" s="211"/>
      <c r="F38" s="211"/>
      <c r="G38" s="211"/>
      <c r="H38" s="207">
        <f>Q8/SUM(O9:O16)</f>
        <v>1</v>
      </c>
      <c r="I38" s="208"/>
      <c r="J38" s="208"/>
      <c r="K38" s="208"/>
      <c r="L38" s="209"/>
      <c r="M38" s="45"/>
      <c r="N38" s="44"/>
      <c r="O38" s="46"/>
      <c r="P38" s="118"/>
      <c r="Q38" s="111"/>
      <c r="R38" s="112"/>
      <c r="S38" s="107"/>
      <c r="T38" s="113"/>
      <c r="U38" s="108"/>
      <c r="V38" s="112"/>
      <c r="W38" s="58"/>
      <c r="X38" s="59"/>
      <c r="Y38" s="31"/>
      <c r="Z38" s="31"/>
      <c r="AA38" s="31"/>
      <c r="AB38" s="8"/>
    </row>
    <row r="39" spans="1:28" ht="24.75" customHeight="1">
      <c r="A39" s="30"/>
      <c r="B39" s="43"/>
      <c r="C39" s="210" t="s">
        <v>110</v>
      </c>
      <c r="D39" s="211"/>
      <c r="E39" s="211"/>
      <c r="F39" s="211"/>
      <c r="G39" s="211"/>
      <c r="H39" s="207">
        <f>Q17/SUM(O18:O20)</f>
        <v>1</v>
      </c>
      <c r="I39" s="208"/>
      <c r="J39" s="208"/>
      <c r="K39" s="208"/>
      <c r="L39" s="209"/>
      <c r="M39" s="45"/>
      <c r="N39" s="44"/>
      <c r="O39" s="46"/>
      <c r="P39" s="118"/>
      <c r="Q39" s="111"/>
      <c r="R39" s="112"/>
      <c r="S39" s="107"/>
      <c r="T39" s="113"/>
      <c r="U39" s="108"/>
      <c r="V39" s="112"/>
      <c r="W39" s="58"/>
      <c r="X39" s="59"/>
      <c r="Y39" s="31"/>
      <c r="Z39" s="31"/>
      <c r="AA39" s="31"/>
      <c r="AB39" s="8"/>
    </row>
    <row r="40" spans="1:28" ht="24.75" customHeight="1">
      <c r="A40" s="30"/>
      <c r="B40" s="43"/>
      <c r="C40" s="210" t="s">
        <v>111</v>
      </c>
      <c r="D40" s="211"/>
      <c r="E40" s="211"/>
      <c r="F40" s="211"/>
      <c r="G40" s="211"/>
      <c r="H40" s="207">
        <f>Q21/SUM(O22:O24)</f>
        <v>1</v>
      </c>
      <c r="I40" s="208"/>
      <c r="J40" s="208"/>
      <c r="K40" s="208"/>
      <c r="L40" s="209"/>
      <c r="M40" s="45"/>
      <c r="N40" s="44"/>
      <c r="O40" s="46"/>
      <c r="P40" s="118"/>
      <c r="Q40" s="111"/>
      <c r="R40" s="112"/>
      <c r="S40" s="107"/>
      <c r="T40" s="113"/>
      <c r="U40" s="108"/>
      <c r="V40" s="112"/>
      <c r="W40" s="58"/>
      <c r="X40" s="59"/>
      <c r="Y40" s="31"/>
      <c r="Z40" s="31"/>
      <c r="AA40" s="31"/>
      <c r="AB40" s="8"/>
    </row>
    <row r="41" spans="1:28" ht="24.75" customHeight="1">
      <c r="A41" s="30"/>
      <c r="B41" s="43"/>
      <c r="C41" s="210" t="s">
        <v>31</v>
      </c>
      <c r="D41" s="211"/>
      <c r="E41" s="211"/>
      <c r="F41" s="211"/>
      <c r="G41" s="211"/>
      <c r="H41" s="207">
        <f>Q25/SUM(O26:O30)</f>
        <v>1</v>
      </c>
      <c r="I41" s="208"/>
      <c r="J41" s="208"/>
      <c r="K41" s="208"/>
      <c r="L41" s="209"/>
      <c r="M41" s="45"/>
      <c r="N41" s="44"/>
      <c r="O41" s="46"/>
      <c r="P41" s="118"/>
      <c r="Q41" s="111"/>
      <c r="R41" s="112"/>
      <c r="S41" s="107"/>
      <c r="T41" s="113"/>
      <c r="U41" s="108"/>
      <c r="V41" s="112"/>
      <c r="W41" s="58"/>
      <c r="X41" s="59"/>
      <c r="Y41" s="31"/>
      <c r="Z41" s="31"/>
      <c r="AA41" s="31"/>
      <c r="AB41" s="8"/>
    </row>
    <row r="42" spans="1:28" ht="24.75" customHeight="1">
      <c r="A42" s="30"/>
      <c r="B42" s="43"/>
      <c r="C42" s="210" t="s">
        <v>32</v>
      </c>
      <c r="D42" s="211"/>
      <c r="E42" s="211"/>
      <c r="F42" s="211"/>
      <c r="G42" s="211"/>
      <c r="H42" s="207">
        <f>Q31/SUM(O32:O36)</f>
        <v>1</v>
      </c>
      <c r="I42" s="208"/>
      <c r="J42" s="208"/>
      <c r="K42" s="208"/>
      <c r="L42" s="209"/>
      <c r="M42" s="45"/>
      <c r="N42" s="44"/>
      <c r="O42" s="46"/>
      <c r="P42" s="118"/>
      <c r="Q42" s="111"/>
      <c r="R42" s="112"/>
      <c r="S42" s="107"/>
      <c r="T42" s="113"/>
      <c r="U42" s="108"/>
      <c r="V42" s="112"/>
      <c r="W42" s="58"/>
      <c r="X42" s="59"/>
      <c r="Y42" s="31"/>
      <c r="Z42" s="31"/>
      <c r="AA42" s="31"/>
      <c r="AB42" s="8"/>
    </row>
    <row r="43" spans="1:28" ht="11.25" customHeight="1">
      <c r="A43" s="20"/>
      <c r="B43" s="232"/>
      <c r="C43" s="232"/>
      <c r="D43" s="232"/>
      <c r="E43" s="232"/>
      <c r="F43" s="232"/>
      <c r="G43" s="232"/>
      <c r="H43" s="73"/>
      <c r="I43" s="215"/>
      <c r="J43" s="216"/>
      <c r="K43" s="216"/>
      <c r="L43" s="217"/>
      <c r="M43" s="18"/>
      <c r="N43" s="18"/>
      <c r="O43" s="14"/>
      <c r="P43" s="117"/>
      <c r="Q43" s="148"/>
      <c r="R43" s="102"/>
      <c r="S43" s="102"/>
      <c r="T43" s="108"/>
      <c r="U43" s="108"/>
      <c r="W43" s="59"/>
      <c r="X43" s="59"/>
      <c r="Y43" s="31"/>
      <c r="Z43" s="31"/>
      <c r="AA43" s="31"/>
      <c r="AB43" s="8"/>
    </row>
    <row r="44" spans="1:28" ht="35.25" customHeight="1" thickBot="1">
      <c r="A44" s="20"/>
      <c r="C44" s="212" t="s">
        <v>3</v>
      </c>
      <c r="D44" s="213"/>
      <c r="E44" s="213"/>
      <c r="F44" s="213"/>
      <c r="G44" s="213"/>
      <c r="H44" s="214"/>
      <c r="I44" s="233" t="str">
        <f>IF(OR(V4=0,H37&lt;0.5,H38&lt;0.5,H39&lt;0.5,H40&lt;0.5,H41&lt;0.5,H42&lt;0.5,),"!",(P4+P8+P17+P21+P25+P31))</f>
        <v>!</v>
      </c>
      <c r="J44" s="233"/>
      <c r="K44" s="218" t="s">
        <v>33</v>
      </c>
      <c r="L44" s="218"/>
      <c r="M44" s="18"/>
      <c r="N44" s="18"/>
      <c r="O44" s="14"/>
      <c r="P44" s="117"/>
      <c r="Q44" s="102"/>
      <c r="R44" s="102"/>
      <c r="S44" s="102"/>
      <c r="T44" s="149"/>
      <c r="U44" s="108"/>
      <c r="W44" s="59"/>
      <c r="X44" s="59"/>
      <c r="Y44" s="31"/>
      <c r="Z44" s="31"/>
      <c r="AA44" s="31"/>
      <c r="AB44" s="8"/>
    </row>
    <row r="45" spans="1:28" ht="32.25" customHeight="1" thickBot="1">
      <c r="A45" s="20"/>
      <c r="B45" s="8"/>
      <c r="C45" s="230" t="s">
        <v>35</v>
      </c>
      <c r="D45" s="231"/>
      <c r="E45" s="231"/>
      <c r="F45" s="231"/>
      <c r="G45" s="231"/>
      <c r="H45" s="231"/>
      <c r="I45" s="228"/>
      <c r="J45" s="229"/>
      <c r="K45" s="226" t="s">
        <v>33</v>
      </c>
      <c r="L45" s="227"/>
      <c r="M45" s="5"/>
      <c r="N45" s="5"/>
      <c r="O45" s="47"/>
      <c r="P45" s="117"/>
      <c r="Q45" s="103"/>
      <c r="R45" s="102"/>
      <c r="S45" s="102"/>
      <c r="T45" s="102"/>
      <c r="U45" s="102"/>
      <c r="W45" s="58"/>
      <c r="X45" s="58"/>
      <c r="Y45" s="8"/>
      <c r="Z45" s="8"/>
      <c r="AA45" s="8"/>
      <c r="AB45" s="8"/>
    </row>
    <row r="46" spans="1:28" ht="31.5" customHeight="1" thickBot="1">
      <c r="A46" s="20"/>
      <c r="C46" s="203" t="s">
        <v>34</v>
      </c>
      <c r="D46" s="204"/>
      <c r="E46" s="204"/>
      <c r="F46" s="204"/>
      <c r="G46" s="204"/>
      <c r="H46" s="204"/>
      <c r="I46" s="205">
        <f>I45*6</f>
        <v>0</v>
      </c>
      <c r="J46" s="206"/>
      <c r="K46" s="186" t="s">
        <v>102</v>
      </c>
      <c r="L46" s="187"/>
      <c r="M46" s="48"/>
      <c r="N46" s="24"/>
      <c r="O46" s="14"/>
      <c r="P46" s="117"/>
      <c r="W46" s="58"/>
      <c r="X46" s="58"/>
      <c r="Y46" s="8"/>
      <c r="Z46" s="8"/>
      <c r="AA46" s="8"/>
      <c r="AB46" s="8"/>
    </row>
    <row r="47" spans="1:28" ht="16.5" customHeight="1" thickBot="1">
      <c r="A47" s="20"/>
      <c r="C47" s="145"/>
      <c r="D47" s="57"/>
      <c r="E47" s="57"/>
      <c r="F47" s="57"/>
      <c r="G47" s="57"/>
      <c r="H47" s="74"/>
      <c r="I47" s="63"/>
      <c r="J47" s="63"/>
      <c r="K47" s="48"/>
      <c r="L47" s="48"/>
      <c r="M47" s="48"/>
      <c r="N47" s="24"/>
      <c r="O47" s="14"/>
      <c r="P47" s="117"/>
      <c r="W47" s="58"/>
      <c r="X47" s="58"/>
      <c r="Y47" s="8"/>
      <c r="Z47" s="8"/>
      <c r="AA47" s="8"/>
      <c r="AB47" s="8"/>
    </row>
    <row r="48" spans="1:28" ht="15.75">
      <c r="A48" s="22"/>
      <c r="B48" s="142" t="s">
        <v>6</v>
      </c>
      <c r="C48" s="197" t="s">
        <v>5</v>
      </c>
      <c r="D48" s="197"/>
      <c r="E48" s="197"/>
      <c r="F48" s="198"/>
      <c r="G48" s="20"/>
      <c r="H48" s="62"/>
      <c r="I48" s="62"/>
      <c r="J48" s="62"/>
      <c r="K48" s="62"/>
      <c r="L48" s="75"/>
      <c r="M48" s="64"/>
      <c r="N48" s="21"/>
      <c r="O48" s="14"/>
      <c r="P48" s="117"/>
      <c r="Q48" s="150"/>
      <c r="W48" s="58"/>
      <c r="X48" s="58"/>
      <c r="Y48" s="8"/>
      <c r="Z48" s="8"/>
      <c r="AA48" s="8"/>
      <c r="AB48" s="8"/>
    </row>
    <row r="49" spans="2:28" ht="12.75" customHeight="1">
      <c r="B49" s="243" t="str">
        <f>CONCATENATE(Identification!B9," ",Identification!B10)</f>
        <v> </v>
      </c>
      <c r="C49" s="199">
        <f>CONCATENATE(Identification!B7)</f>
      </c>
      <c r="D49" s="199"/>
      <c r="E49" s="199"/>
      <c r="F49" s="200"/>
      <c r="G49" s="20"/>
      <c r="H49" s="62"/>
      <c r="I49" s="62"/>
      <c r="J49" s="62"/>
      <c r="K49" s="62"/>
      <c r="L49" s="75"/>
      <c r="M49" s="27"/>
      <c r="N49" s="27"/>
      <c r="Q49" s="150"/>
      <c r="W49" s="58"/>
      <c r="X49" s="58"/>
      <c r="Y49" s="8"/>
      <c r="Z49" s="8"/>
      <c r="AA49" s="8"/>
      <c r="AB49" s="8"/>
    </row>
    <row r="50" spans="2:28" ht="12.75">
      <c r="B50" s="243"/>
      <c r="C50" s="199"/>
      <c r="D50" s="199"/>
      <c r="E50" s="199"/>
      <c r="F50" s="200"/>
      <c r="G50" s="20"/>
      <c r="H50" s="81"/>
      <c r="I50" s="57"/>
      <c r="J50" s="57"/>
      <c r="K50" s="57"/>
      <c r="L50" s="75"/>
      <c r="M50" s="56"/>
      <c r="Q50" s="150"/>
      <c r="W50" s="58"/>
      <c r="X50" s="58"/>
      <c r="Y50" s="8"/>
      <c r="Z50" s="8"/>
      <c r="AA50" s="8"/>
      <c r="AB50" s="8"/>
    </row>
    <row r="51" spans="2:28" ht="14.25" thickBot="1">
      <c r="B51" s="244"/>
      <c r="C51" s="201"/>
      <c r="D51" s="201"/>
      <c r="E51" s="201"/>
      <c r="F51" s="202"/>
      <c r="G51" s="20"/>
      <c r="H51" s="82"/>
      <c r="I51" s="83"/>
      <c r="J51" s="82"/>
      <c r="K51" s="82"/>
      <c r="L51" s="75"/>
      <c r="M51" s="56"/>
      <c r="O51" s="8"/>
      <c r="P51" s="120"/>
      <c r="Q51" s="104"/>
      <c r="W51" s="58"/>
      <c r="X51" s="58"/>
      <c r="Y51" s="8"/>
      <c r="Z51" s="8"/>
      <c r="AA51" s="8"/>
      <c r="AB51" s="8"/>
    </row>
    <row r="52" spans="2:28" ht="31.5">
      <c r="B52" s="143" t="s">
        <v>36</v>
      </c>
      <c r="C52" s="188" t="s">
        <v>112</v>
      </c>
      <c r="D52" s="189"/>
      <c r="E52" s="189"/>
      <c r="F52" s="190"/>
      <c r="G52" s="20"/>
      <c r="H52" s="191" t="s">
        <v>2</v>
      </c>
      <c r="I52" s="192"/>
      <c r="J52" s="192"/>
      <c r="K52" s="193"/>
      <c r="L52" s="75"/>
      <c r="M52" s="56"/>
      <c r="Q52" s="150"/>
      <c r="W52" s="58"/>
      <c r="X52" s="58"/>
      <c r="Y52" s="8"/>
      <c r="Z52" s="8"/>
      <c r="AA52" s="8"/>
      <c r="AB52" s="8"/>
    </row>
    <row r="53" spans="2:28" ht="17.25" customHeight="1" thickBot="1">
      <c r="B53" s="99">
        <f>CONCATENATE(Identification!A24)</f>
      </c>
      <c r="C53" s="237"/>
      <c r="D53" s="238"/>
      <c r="E53" s="238"/>
      <c r="F53" s="239"/>
      <c r="G53" s="20"/>
      <c r="H53" s="194">
        <f ca="1">TODAY()</f>
        <v>42460</v>
      </c>
      <c r="I53" s="195"/>
      <c r="J53" s="195"/>
      <c r="K53" s="196"/>
      <c r="Q53" s="150"/>
      <c r="W53" s="8"/>
      <c r="X53" s="8"/>
      <c r="Y53" s="8"/>
      <c r="Z53" s="8"/>
      <c r="AA53" s="8"/>
      <c r="AB53" s="8"/>
    </row>
    <row r="54" spans="2:28" ht="15.75" customHeight="1" thickBot="1">
      <c r="B54" s="144">
        <f>CONCATENATE(Identification!A25)</f>
      </c>
      <c r="C54" s="234"/>
      <c r="D54" s="235"/>
      <c r="E54" s="235"/>
      <c r="F54" s="236"/>
      <c r="G54" s="20"/>
      <c r="H54" s="62"/>
      <c r="I54" s="62"/>
      <c r="J54" s="62"/>
      <c r="K54" s="62"/>
      <c r="Q54" s="150"/>
      <c r="W54" s="8"/>
      <c r="X54" s="8"/>
      <c r="Y54" s="8"/>
      <c r="Z54" s="8"/>
      <c r="AA54" s="8"/>
      <c r="AB54" s="8"/>
    </row>
    <row r="55" spans="2:28" ht="15.75">
      <c r="B55" s="271" t="s">
        <v>113</v>
      </c>
      <c r="C55" s="272"/>
      <c r="D55" s="272"/>
      <c r="E55" s="272"/>
      <c r="F55" s="273"/>
      <c r="Q55" s="150"/>
      <c r="W55" s="8"/>
      <c r="X55" s="8"/>
      <c r="Y55" s="8"/>
      <c r="Z55" s="8"/>
      <c r="AA55" s="8"/>
      <c r="AB55" s="8"/>
    </row>
    <row r="56" spans="2:28" ht="60" customHeight="1" thickBot="1">
      <c r="B56" s="274"/>
      <c r="C56" s="275"/>
      <c r="D56" s="275"/>
      <c r="E56" s="275"/>
      <c r="F56" s="276"/>
      <c r="Q56" s="150"/>
      <c r="W56" s="8"/>
      <c r="X56" s="8"/>
      <c r="Y56" s="8"/>
      <c r="Z56" s="8"/>
      <c r="AA56" s="8"/>
      <c r="AB56" s="8"/>
    </row>
    <row r="57" spans="17:28" ht="12.75">
      <c r="Q57" s="150"/>
      <c r="W57" s="8"/>
      <c r="X57" s="8"/>
      <c r="Y57" s="8"/>
      <c r="Z57" s="8"/>
      <c r="AA57" s="8"/>
      <c r="AB57" s="8"/>
    </row>
  </sheetData>
  <sheetProtection password="C865" sheet="1" objects="1" scenarios="1" selectLockedCells="1"/>
  <mergeCells count="96">
    <mergeCell ref="B55:F55"/>
    <mergeCell ref="B56:F56"/>
    <mergeCell ref="A22:A24"/>
    <mergeCell ref="A33:A34"/>
    <mergeCell ref="A35:A36"/>
    <mergeCell ref="A26:A28"/>
    <mergeCell ref="C29:G29"/>
    <mergeCell ref="C32:G32"/>
    <mergeCell ref="C33:G33"/>
    <mergeCell ref="B22:B24"/>
    <mergeCell ref="C24:G24"/>
    <mergeCell ref="A25:M25"/>
    <mergeCell ref="C27:G27"/>
    <mergeCell ref="C30:G30"/>
    <mergeCell ref="A31:M31"/>
    <mergeCell ref="C28:G28"/>
    <mergeCell ref="H40:L40"/>
    <mergeCell ref="H37:L37"/>
    <mergeCell ref="H38:L38"/>
    <mergeCell ref="C37:G37"/>
    <mergeCell ref="C38:G38"/>
    <mergeCell ref="C39:G39"/>
    <mergeCell ref="H39:L39"/>
    <mergeCell ref="A11:A13"/>
    <mergeCell ref="P35:P36"/>
    <mergeCell ref="C26:G26"/>
    <mergeCell ref="C22:G22"/>
    <mergeCell ref="P22:P24"/>
    <mergeCell ref="P26:P28"/>
    <mergeCell ref="P33:P34"/>
    <mergeCell ref="B26:B28"/>
    <mergeCell ref="B33:B34"/>
    <mergeCell ref="B35:B36"/>
    <mergeCell ref="C23:G23"/>
    <mergeCell ref="C16:G16"/>
    <mergeCell ref="C19:G19"/>
    <mergeCell ref="P6:P7"/>
    <mergeCell ref="P9:P10"/>
    <mergeCell ref="P11:P13"/>
    <mergeCell ref="P15:P16"/>
    <mergeCell ref="A17:M17"/>
    <mergeCell ref="A15:A16"/>
    <mergeCell ref="B15:B16"/>
    <mergeCell ref="B11:B13"/>
    <mergeCell ref="C13:G13"/>
    <mergeCell ref="C12:G12"/>
    <mergeCell ref="C14:G14"/>
    <mergeCell ref="A8:M8"/>
    <mergeCell ref="C9:G9"/>
    <mergeCell ref="C11:G11"/>
    <mergeCell ref="C10:G10"/>
    <mergeCell ref="A9:A10"/>
    <mergeCell ref="B9:B10"/>
    <mergeCell ref="A1:B1"/>
    <mergeCell ref="C1:G1"/>
    <mergeCell ref="D2:G2"/>
    <mergeCell ref="A3:B3"/>
    <mergeCell ref="C3:G3"/>
    <mergeCell ref="I2:L2"/>
    <mergeCell ref="A4:M4"/>
    <mergeCell ref="C5:G5"/>
    <mergeCell ref="C6:G6"/>
    <mergeCell ref="C7:G7"/>
    <mergeCell ref="A6:A7"/>
    <mergeCell ref="B6:B7"/>
    <mergeCell ref="C54:F54"/>
    <mergeCell ref="C53:F53"/>
    <mergeCell ref="C34:G34"/>
    <mergeCell ref="C35:G35"/>
    <mergeCell ref="B49:B51"/>
    <mergeCell ref="C40:G40"/>
    <mergeCell ref="C36:G36"/>
    <mergeCell ref="A21:M21"/>
    <mergeCell ref="C20:G20"/>
    <mergeCell ref="C15:G15"/>
    <mergeCell ref="C18:G18"/>
    <mergeCell ref="K45:L45"/>
    <mergeCell ref="I45:J45"/>
    <mergeCell ref="C45:H45"/>
    <mergeCell ref="H41:L41"/>
    <mergeCell ref="B43:G43"/>
    <mergeCell ref="I44:J44"/>
    <mergeCell ref="H42:L42"/>
    <mergeCell ref="C42:G42"/>
    <mergeCell ref="C44:H44"/>
    <mergeCell ref="I43:L43"/>
    <mergeCell ref="K44:L44"/>
    <mergeCell ref="C41:G41"/>
    <mergeCell ref="K46:L46"/>
    <mergeCell ref="C52:F52"/>
    <mergeCell ref="H52:K52"/>
    <mergeCell ref="H53:K53"/>
    <mergeCell ref="C48:F48"/>
    <mergeCell ref="C49:F51"/>
    <mergeCell ref="C46:H46"/>
    <mergeCell ref="I46:J46"/>
  </mergeCells>
  <conditionalFormatting sqref="I45:J45">
    <cfRule type="cellIs" priority="9" dxfId="7" operator="lessThan">
      <formula>$I$44</formula>
    </cfRule>
  </conditionalFormatting>
  <conditionalFormatting sqref="O45">
    <cfRule type="cellIs" priority="13" dxfId="6" operator="greaterThan">
      <formula>"I29"</formula>
    </cfRule>
    <cfRule type="cellIs" priority="14" dxfId="5" operator="greaterThan">
      <formula>"H29"</formula>
    </cfRule>
  </conditionalFormatting>
  <conditionalFormatting sqref="H37:L38 H42:L42">
    <cfRule type="cellIs" priority="22" dxfId="1" operator="lessThan" stopIfTrue="1">
      <formula>0.5</formula>
    </cfRule>
  </conditionalFormatting>
  <conditionalFormatting sqref="H39:L39">
    <cfRule type="cellIs" priority="5" dxfId="1" operator="lessThan" stopIfTrue="1">
      <formula>0.5</formula>
    </cfRule>
  </conditionalFormatting>
  <conditionalFormatting sqref="H40:L40">
    <cfRule type="cellIs" priority="4" dxfId="1" operator="lessThan" stopIfTrue="1">
      <formula>0.5</formula>
    </cfRule>
  </conditionalFormatting>
  <conditionalFormatting sqref="H41:L41">
    <cfRule type="cellIs" priority="2" dxfId="1" operator="lessThan" stopIfTrue="1">
      <formula>0.5</formula>
    </cfRule>
  </conditionalFormatting>
  <conditionalFormatting sqref="H53:K53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portrait" paperSize="9" scale="49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Famille MAR</cp:lastModifiedBy>
  <cp:lastPrinted>2014-09-11T04:57:35Z</cp:lastPrinted>
  <dcterms:created xsi:type="dcterms:W3CDTF">2011-09-24T16:55:29Z</dcterms:created>
  <dcterms:modified xsi:type="dcterms:W3CDTF">2016-03-31T07:44:24Z</dcterms:modified>
  <cp:category/>
  <cp:version/>
  <cp:contentType/>
  <cp:contentStatus/>
</cp:coreProperties>
</file>