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tlarrieu\Google Drive\IUT\1-Formation Initiale\Semestre 1\CEC\2017-2018\Finale\"/>
    </mc:Choice>
  </mc:AlternateContent>
  <bookViews>
    <workbookView xWindow="-3255" yWindow="-105" windowWidth="16800" windowHeight="11760" tabRatio="807" firstSheet="2" activeTab="8"/>
  </bookViews>
  <sheets>
    <sheet name="A compléter" sheetId="6" r:id="rId1"/>
    <sheet name="Eval Respect Règlement" sheetId="73" r:id="rId2"/>
    <sheet name="Eval Soutenance" sheetId="64" r:id="rId3"/>
    <sheet name="Eval innov-Prog" sheetId="75" r:id="rId4"/>
    <sheet name="Eval Stands" sheetId="65" r:id="rId5"/>
    <sheet name="Eval Course" sheetId="66" r:id="rId6"/>
    <sheet name="Eval Trophée CAO" sheetId="67" r:id="rId7"/>
    <sheet name="Eval Aérodynamisme" sheetId="68" r:id="rId8"/>
    <sheet name="Eval Général" sheetId="69" r:id="rId9"/>
    <sheet name="Résultats" sheetId="70" r:id="rId10"/>
  </sheets>
  <definedNames>
    <definedName name="solver_eng" localSheetId="8" hidden="1">1</definedName>
    <definedName name="solver_lin" localSheetId="8" hidden="1">2</definedName>
    <definedName name="solver_neg" localSheetId="8" hidden="1">1</definedName>
    <definedName name="solver_num" localSheetId="8" hidden="1">0</definedName>
    <definedName name="solver_opt" localSheetId="8" hidden="1">'Eval Général'!#REF!</definedName>
    <definedName name="solver_typ" localSheetId="8" hidden="1">1</definedName>
    <definedName name="solver_val" localSheetId="8" hidden="1">0</definedName>
    <definedName name="solver_ver" localSheetId="8" hidden="1">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68" l="1"/>
  <c r="D11" i="68"/>
  <c r="E11" i="68"/>
  <c r="F11" i="68"/>
  <c r="G11" i="68"/>
  <c r="H11" i="68"/>
  <c r="I11" i="68"/>
  <c r="J11" i="68"/>
  <c r="K11" i="68"/>
  <c r="L11" i="68"/>
  <c r="M11" i="68"/>
  <c r="C11" i="68"/>
  <c r="C13" i="68"/>
  <c r="C17" i="69"/>
  <c r="C31" i="66"/>
  <c r="C14" i="69"/>
  <c r="C19" i="69"/>
  <c r="D13" i="68"/>
  <c r="D17" i="69"/>
  <c r="D19" i="69"/>
  <c r="E13" i="68"/>
  <c r="E17" i="69"/>
  <c r="E31" i="66"/>
  <c r="E14" i="69"/>
  <c r="E31" i="64"/>
  <c r="E9" i="69"/>
  <c r="E31" i="65"/>
  <c r="E10" i="69"/>
  <c r="E31" i="75"/>
  <c r="E11" i="69"/>
  <c r="E19" i="69"/>
  <c r="F13" i="68"/>
  <c r="F17" i="69"/>
  <c r="F31" i="66"/>
  <c r="F14" i="69"/>
  <c r="F19" i="69"/>
  <c r="G13" i="68"/>
  <c r="G17" i="69"/>
  <c r="G31" i="66"/>
  <c r="G14" i="69"/>
  <c r="G19" i="69"/>
  <c r="H13" i="68"/>
  <c r="H17" i="69"/>
  <c r="H31" i="66"/>
  <c r="H14" i="69"/>
  <c r="H19" i="69"/>
  <c r="I13" i="68"/>
  <c r="I17" i="69"/>
  <c r="I31" i="66"/>
  <c r="I14" i="69"/>
  <c r="I19" i="69"/>
  <c r="J13" i="68"/>
  <c r="J17" i="69"/>
  <c r="J31" i="66"/>
  <c r="J14" i="69"/>
  <c r="J19" i="69"/>
  <c r="K13" i="68"/>
  <c r="K17" i="69"/>
  <c r="K19" i="69"/>
  <c r="L13" i="68"/>
  <c r="L17" i="69"/>
  <c r="L31" i="66"/>
  <c r="L14" i="69"/>
  <c r="L19" i="69"/>
  <c r="M13" i="68"/>
  <c r="M17" i="69"/>
  <c r="M19" i="69"/>
  <c r="D21" i="69"/>
  <c r="E21" i="69"/>
  <c r="F21" i="69"/>
  <c r="G21" i="69"/>
  <c r="H21" i="69"/>
  <c r="I21" i="69"/>
  <c r="K21" i="69"/>
  <c r="L21" i="69"/>
  <c r="M21" i="69"/>
  <c r="C21" i="69"/>
  <c r="C10" i="68"/>
  <c r="M8" i="67"/>
  <c r="L8" i="67"/>
  <c r="K8" i="67"/>
  <c r="J8" i="67"/>
  <c r="I8" i="67"/>
  <c r="H9" i="67"/>
  <c r="H8" i="67"/>
  <c r="G8" i="67"/>
  <c r="F8" i="67"/>
  <c r="E8" i="67"/>
  <c r="D8" i="67"/>
  <c r="C8" i="67"/>
  <c r="C31" i="64"/>
  <c r="C9" i="69"/>
  <c r="C31" i="65"/>
  <c r="C10" i="69"/>
  <c r="C31" i="75"/>
  <c r="C11" i="69"/>
  <c r="D34" i="73"/>
  <c r="C12" i="69"/>
  <c r="C7" i="66"/>
  <c r="D7" i="66"/>
  <c r="E7" i="66"/>
  <c r="F7" i="66"/>
  <c r="G7" i="66"/>
  <c r="H7" i="66"/>
  <c r="I7" i="66"/>
  <c r="J7" i="66"/>
  <c r="K7" i="66"/>
  <c r="L7" i="66"/>
  <c r="M7" i="66"/>
  <c r="N7" i="66"/>
  <c r="O7" i="66"/>
  <c r="P7" i="66"/>
  <c r="Q7" i="66"/>
  <c r="R7" i="66"/>
  <c r="S7" i="66"/>
  <c r="T7" i="66"/>
  <c r="U7" i="66"/>
  <c r="V7" i="66"/>
  <c r="W7" i="66"/>
  <c r="C8" i="66"/>
  <c r="C10" i="66"/>
  <c r="C13" i="69"/>
  <c r="C17" i="66"/>
  <c r="C19" i="66"/>
  <c r="C100" i="69"/>
  <c r="C15" i="69"/>
  <c r="C9" i="67"/>
  <c r="C11" i="67"/>
  <c r="C16" i="69"/>
  <c r="D10" i="68"/>
  <c r="F10" i="68"/>
  <c r="G10" i="68"/>
  <c r="H10" i="68"/>
  <c r="I10" i="68"/>
  <c r="J10" i="68"/>
  <c r="K10" i="68"/>
  <c r="L10" i="68"/>
  <c r="M10" i="68"/>
  <c r="N10" i="68"/>
  <c r="O10" i="68"/>
  <c r="P10" i="68"/>
  <c r="Q10" i="68"/>
  <c r="R10" i="68"/>
  <c r="S10" i="68"/>
  <c r="T10" i="68"/>
  <c r="U10" i="68"/>
  <c r="V10" i="68"/>
  <c r="W10" i="68"/>
  <c r="D31" i="75"/>
  <c r="D11" i="69"/>
  <c r="F31" i="75"/>
  <c r="F11" i="69"/>
  <c r="G31" i="75"/>
  <c r="G11" i="69"/>
  <c r="H31" i="75"/>
  <c r="H11" i="69"/>
  <c r="I31" i="75"/>
  <c r="I11" i="69"/>
  <c r="J31" i="75"/>
  <c r="J11" i="69"/>
  <c r="K31" i="75"/>
  <c r="K11" i="69"/>
  <c r="L31" i="75"/>
  <c r="L11" i="69"/>
  <c r="M31" i="75"/>
  <c r="M11" i="69"/>
  <c r="N31" i="75"/>
  <c r="N11" i="69"/>
  <c r="O31" i="75"/>
  <c r="O11" i="69"/>
  <c r="P31" i="75"/>
  <c r="P11" i="69"/>
  <c r="Q31" i="75"/>
  <c r="Q11" i="69"/>
  <c r="R31" i="75"/>
  <c r="R11" i="69"/>
  <c r="S31" i="75"/>
  <c r="S11" i="69"/>
  <c r="T31" i="75"/>
  <c r="T11" i="69"/>
  <c r="U31" i="75"/>
  <c r="U11" i="69"/>
  <c r="V31" i="75"/>
  <c r="V11" i="69"/>
  <c r="W31" i="75"/>
  <c r="W11" i="69"/>
  <c r="E34" i="73"/>
  <c r="F34" i="73"/>
  <c r="G34" i="73"/>
  <c r="H34" i="73"/>
  <c r="I34" i="73"/>
  <c r="J34" i="73"/>
  <c r="K34" i="73"/>
  <c r="L34" i="73"/>
  <c r="M34" i="73"/>
  <c r="N34" i="73"/>
  <c r="O34" i="73"/>
  <c r="P34" i="73"/>
  <c r="Q34" i="73"/>
  <c r="R34" i="73"/>
  <c r="S34" i="73"/>
  <c r="T34" i="73"/>
  <c r="U34" i="73"/>
  <c r="V34" i="73"/>
  <c r="W34" i="73"/>
  <c r="X34" i="73"/>
  <c r="C35" i="73"/>
  <c r="P17" i="66"/>
  <c r="P19" i="66"/>
  <c r="D17" i="66"/>
  <c r="D19" i="66"/>
  <c r="D100" i="69"/>
  <c r="D15" i="69"/>
  <c r="D8" i="66"/>
  <c r="D10" i="66"/>
  <c r="D13" i="69"/>
  <c r="D31" i="65"/>
  <c r="D10" i="69"/>
  <c r="D31" i="64"/>
  <c r="D9" i="69"/>
  <c r="D12" i="69"/>
  <c r="E17" i="66"/>
  <c r="E19" i="66"/>
  <c r="E100" i="69"/>
  <c r="E15" i="69"/>
  <c r="E8" i="66"/>
  <c r="E10" i="66"/>
  <c r="E13" i="69"/>
  <c r="E12" i="69"/>
  <c r="F17" i="66"/>
  <c r="F19" i="66"/>
  <c r="F100" i="69"/>
  <c r="F15" i="69"/>
  <c r="F8" i="66"/>
  <c r="F10" i="66"/>
  <c r="F13" i="69"/>
  <c r="F31" i="65"/>
  <c r="F10" i="69"/>
  <c r="F31" i="64"/>
  <c r="F9" i="69"/>
  <c r="F12" i="69"/>
  <c r="G17" i="66"/>
  <c r="G19" i="66"/>
  <c r="G100" i="69"/>
  <c r="G15" i="69"/>
  <c r="G8" i="66"/>
  <c r="G10" i="66"/>
  <c r="G13" i="69"/>
  <c r="G31" i="64"/>
  <c r="G9" i="69"/>
  <c r="G31" i="65"/>
  <c r="G10" i="69"/>
  <c r="G12" i="69"/>
  <c r="H17" i="66"/>
  <c r="H19" i="66"/>
  <c r="H100" i="69"/>
  <c r="H15" i="69"/>
  <c r="H8" i="66"/>
  <c r="H10" i="66"/>
  <c r="H13" i="69"/>
  <c r="H31" i="64"/>
  <c r="H9" i="69"/>
  <c r="H31" i="65"/>
  <c r="H10" i="69"/>
  <c r="H12" i="69"/>
  <c r="I17" i="66"/>
  <c r="I19" i="66"/>
  <c r="I100" i="69"/>
  <c r="I15" i="69"/>
  <c r="I8" i="66"/>
  <c r="I10" i="66"/>
  <c r="I13" i="69"/>
  <c r="I31" i="65"/>
  <c r="I10" i="69"/>
  <c r="I31" i="64"/>
  <c r="I9" i="69"/>
  <c r="I12" i="69"/>
  <c r="J17" i="66"/>
  <c r="J19" i="66"/>
  <c r="J100" i="69"/>
  <c r="J15" i="69"/>
  <c r="J8" i="66"/>
  <c r="J10" i="66"/>
  <c r="J13" i="69"/>
  <c r="J31" i="65"/>
  <c r="J10" i="69"/>
  <c r="J31" i="64"/>
  <c r="J9" i="69"/>
  <c r="J12" i="69"/>
  <c r="K17" i="66"/>
  <c r="K19" i="66"/>
  <c r="K100" i="69"/>
  <c r="K15" i="69"/>
  <c r="K8" i="66"/>
  <c r="K10" i="66"/>
  <c r="K13" i="69"/>
  <c r="K31" i="64"/>
  <c r="K9" i="69"/>
  <c r="K31" i="65"/>
  <c r="K10" i="69"/>
  <c r="K12" i="69"/>
  <c r="L17" i="66"/>
  <c r="L19" i="66"/>
  <c r="L100" i="69"/>
  <c r="L15" i="69"/>
  <c r="L8" i="66"/>
  <c r="L10" i="66"/>
  <c r="L13" i="69"/>
  <c r="L31" i="65"/>
  <c r="L10" i="69"/>
  <c r="L31" i="64"/>
  <c r="L9" i="69"/>
  <c r="L12" i="69"/>
  <c r="M17" i="66"/>
  <c r="M19" i="66"/>
  <c r="M100" i="69"/>
  <c r="M15" i="69"/>
  <c r="M8" i="66"/>
  <c r="M10" i="66"/>
  <c r="M13" i="69"/>
  <c r="M31" i="65"/>
  <c r="M10" i="69"/>
  <c r="M31" i="64"/>
  <c r="M9" i="69"/>
  <c r="M12" i="69"/>
  <c r="N17" i="66"/>
  <c r="N19" i="66"/>
  <c r="N100" i="69"/>
  <c r="N15" i="69"/>
  <c r="N19" i="69"/>
  <c r="D31" i="66"/>
  <c r="D14" i="69"/>
  <c r="D9" i="67"/>
  <c r="D11" i="67"/>
  <c r="D16" i="69"/>
  <c r="E9" i="67"/>
  <c r="E11" i="67"/>
  <c r="E16" i="69"/>
  <c r="F9" i="67"/>
  <c r="F11" i="67"/>
  <c r="F16" i="69"/>
  <c r="G9" i="67"/>
  <c r="G11" i="67"/>
  <c r="G16" i="69"/>
  <c r="H11" i="67"/>
  <c r="H16" i="69"/>
  <c r="I9" i="67"/>
  <c r="I11" i="67"/>
  <c r="I16" i="69"/>
  <c r="J9" i="67"/>
  <c r="J11" i="67"/>
  <c r="J16" i="69"/>
  <c r="K31" i="66"/>
  <c r="K14" i="69"/>
  <c r="K9" i="67"/>
  <c r="K11" i="67"/>
  <c r="K16" i="69"/>
  <c r="L9" i="67"/>
  <c r="L11" i="67"/>
  <c r="L16" i="69"/>
  <c r="M31" i="66"/>
  <c r="M14" i="69"/>
  <c r="M9" i="67"/>
  <c r="M11" i="67"/>
  <c r="M16" i="69"/>
  <c r="N12" i="69"/>
  <c r="N31" i="64"/>
  <c r="N9" i="69"/>
  <c r="N31" i="65"/>
  <c r="N10" i="69"/>
  <c r="N8" i="66"/>
  <c r="N10" i="66"/>
  <c r="N13" i="69"/>
  <c r="N31" i="66"/>
  <c r="N14" i="69"/>
  <c r="N9" i="67"/>
  <c r="N11" i="67"/>
  <c r="N16" i="69"/>
  <c r="N13" i="68"/>
  <c r="N17" i="69"/>
  <c r="N21" i="69"/>
  <c r="O12" i="69"/>
  <c r="O31" i="64"/>
  <c r="O9" i="69"/>
  <c r="O31" i="65"/>
  <c r="O10" i="69"/>
  <c r="O8" i="66"/>
  <c r="O10" i="66"/>
  <c r="O13" i="69"/>
  <c r="O31" i="66"/>
  <c r="O14" i="69"/>
  <c r="O17" i="66"/>
  <c r="O19" i="66"/>
  <c r="O100" i="69"/>
  <c r="O15" i="69"/>
  <c r="O9" i="67"/>
  <c r="O11" i="67"/>
  <c r="O16" i="69"/>
  <c r="O13" i="68"/>
  <c r="O17" i="69"/>
  <c r="O19" i="69"/>
  <c r="O21" i="69"/>
  <c r="P12" i="69"/>
  <c r="P31" i="64"/>
  <c r="P9" i="69"/>
  <c r="P31" i="65"/>
  <c r="P10" i="69"/>
  <c r="P8" i="66"/>
  <c r="P10" i="66"/>
  <c r="P13" i="69"/>
  <c r="P31" i="66"/>
  <c r="P14" i="69"/>
  <c r="P100" i="69"/>
  <c r="P15" i="69"/>
  <c r="P9" i="67"/>
  <c r="P11" i="67"/>
  <c r="P16" i="69"/>
  <c r="P13" i="68"/>
  <c r="P17" i="69"/>
  <c r="P19" i="69"/>
  <c r="P21" i="69"/>
  <c r="Q12" i="69"/>
  <c r="Q31" i="64"/>
  <c r="Q9" i="69"/>
  <c r="Q31" i="65"/>
  <c r="Q10" i="69"/>
  <c r="Q8" i="66"/>
  <c r="Q10" i="66"/>
  <c r="Q13" i="69"/>
  <c r="Q31" i="66"/>
  <c r="Q14" i="69"/>
  <c r="Q17" i="66"/>
  <c r="Q19" i="66"/>
  <c r="Q100" i="69"/>
  <c r="Q15" i="69"/>
  <c r="Q9" i="67"/>
  <c r="Q11" i="67"/>
  <c r="Q16" i="69"/>
  <c r="Q13" i="68"/>
  <c r="Q17" i="69"/>
  <c r="Q19" i="69"/>
  <c r="Q21" i="69"/>
  <c r="R12" i="69"/>
  <c r="R31" i="64"/>
  <c r="R9" i="69"/>
  <c r="R31" i="65"/>
  <c r="R10" i="69"/>
  <c r="R8" i="66"/>
  <c r="R10" i="66"/>
  <c r="R13" i="69"/>
  <c r="R31" i="66"/>
  <c r="R14" i="69"/>
  <c r="R17" i="66"/>
  <c r="R19" i="66"/>
  <c r="R100" i="69"/>
  <c r="R15" i="69"/>
  <c r="R9" i="67"/>
  <c r="R11" i="67"/>
  <c r="R16" i="69"/>
  <c r="R11" i="68"/>
  <c r="R13" i="68"/>
  <c r="R17" i="69"/>
  <c r="R19" i="69"/>
  <c r="R21" i="69"/>
  <c r="S12" i="69"/>
  <c r="S31" i="64"/>
  <c r="S9" i="69"/>
  <c r="S31" i="65"/>
  <c r="S10" i="69"/>
  <c r="S8" i="66"/>
  <c r="S10" i="66"/>
  <c r="S13" i="69"/>
  <c r="S31" i="66"/>
  <c r="S14" i="69"/>
  <c r="S17" i="66"/>
  <c r="S19" i="66"/>
  <c r="S100" i="69"/>
  <c r="S15" i="69"/>
  <c r="S9" i="67"/>
  <c r="S11" i="67"/>
  <c r="S16" i="69"/>
  <c r="S11" i="68"/>
  <c r="S13" i="68"/>
  <c r="S17" i="69"/>
  <c r="S19" i="69"/>
  <c r="S21" i="69"/>
  <c r="T12" i="69"/>
  <c r="T31" i="64"/>
  <c r="T9" i="69"/>
  <c r="T31" i="65"/>
  <c r="T10" i="69"/>
  <c r="T8" i="66"/>
  <c r="T10" i="66"/>
  <c r="T13" i="69"/>
  <c r="T31" i="66"/>
  <c r="T14" i="69"/>
  <c r="T17" i="66"/>
  <c r="T19" i="66"/>
  <c r="T100" i="69"/>
  <c r="T15" i="69"/>
  <c r="T9" i="67"/>
  <c r="T11" i="67"/>
  <c r="T16" i="69"/>
  <c r="T11" i="68"/>
  <c r="T13" i="68"/>
  <c r="T17" i="69"/>
  <c r="T19" i="69"/>
  <c r="T21" i="69"/>
  <c r="U12" i="69"/>
  <c r="U31" i="64"/>
  <c r="U9" i="69"/>
  <c r="U31" i="65"/>
  <c r="U10" i="69"/>
  <c r="U8" i="66"/>
  <c r="U10" i="66"/>
  <c r="U13" i="69"/>
  <c r="U31" i="66"/>
  <c r="U14" i="69"/>
  <c r="U17" i="66"/>
  <c r="U19" i="66"/>
  <c r="U100" i="69"/>
  <c r="U15" i="69"/>
  <c r="U9" i="67"/>
  <c r="U11" i="67"/>
  <c r="U16" i="69"/>
  <c r="U11" i="68"/>
  <c r="U13" i="68"/>
  <c r="U17" i="69"/>
  <c r="U19" i="69"/>
  <c r="U21" i="69"/>
  <c r="V12" i="69"/>
  <c r="V31" i="64"/>
  <c r="V9" i="69"/>
  <c r="V31" i="65"/>
  <c r="V10" i="69"/>
  <c r="V8" i="66"/>
  <c r="V10" i="66"/>
  <c r="V13" i="69"/>
  <c r="V31" i="66"/>
  <c r="V14" i="69"/>
  <c r="V17" i="66"/>
  <c r="V19" i="66"/>
  <c r="V100" i="69"/>
  <c r="V15" i="69"/>
  <c r="V9" i="67"/>
  <c r="V11" i="67"/>
  <c r="V16" i="69"/>
  <c r="V11" i="68"/>
  <c r="V13" i="68"/>
  <c r="V17" i="69"/>
  <c r="V19" i="69"/>
  <c r="V21" i="69"/>
  <c r="D62" i="69"/>
  <c r="E62" i="69"/>
  <c r="F62" i="69"/>
  <c r="G62" i="69"/>
  <c r="H62" i="69"/>
  <c r="I62" i="69"/>
  <c r="J62" i="69"/>
  <c r="K62" i="69"/>
  <c r="L62" i="69"/>
  <c r="M62" i="69"/>
  <c r="N62" i="69"/>
  <c r="O62" i="69"/>
  <c r="P62" i="69"/>
  <c r="Q62" i="69"/>
  <c r="R62" i="69"/>
  <c r="S62" i="69"/>
  <c r="T62" i="69"/>
  <c r="U62" i="69"/>
  <c r="V62" i="69"/>
  <c r="W62" i="69"/>
  <c r="C62" i="69"/>
  <c r="D44" i="69"/>
  <c r="E44" i="69"/>
  <c r="F44" i="69"/>
  <c r="G44" i="69"/>
  <c r="H44" i="69"/>
  <c r="I44" i="69"/>
  <c r="J44" i="69"/>
  <c r="K44" i="69"/>
  <c r="L44" i="69"/>
  <c r="M44" i="69"/>
  <c r="N44" i="69"/>
  <c r="O44" i="69"/>
  <c r="P44" i="69"/>
  <c r="Q44" i="69"/>
  <c r="R44" i="69"/>
  <c r="S44" i="69"/>
  <c r="T44" i="69"/>
  <c r="U44" i="69"/>
  <c r="V44" i="69"/>
  <c r="W44" i="69"/>
  <c r="C44" i="69"/>
  <c r="W5" i="69"/>
  <c r="W5" i="75"/>
  <c r="M27" i="6"/>
  <c r="V5" i="69"/>
  <c r="V5" i="75"/>
  <c r="L27" i="6"/>
  <c r="U5" i="69"/>
  <c r="U5" i="75"/>
  <c r="K27" i="6"/>
  <c r="T5" i="69"/>
  <c r="T5" i="75"/>
  <c r="J27" i="6"/>
  <c r="S5" i="69"/>
  <c r="S5" i="75"/>
  <c r="I27" i="6"/>
  <c r="R5" i="69"/>
  <c r="R5" i="75"/>
  <c r="H27" i="6"/>
  <c r="Q5" i="69"/>
  <c r="Q5" i="75"/>
  <c r="G27" i="6"/>
  <c r="P5" i="69"/>
  <c r="P5" i="75"/>
  <c r="F27" i="6"/>
  <c r="O5" i="69"/>
  <c r="O5" i="75"/>
  <c r="E27" i="6"/>
  <c r="N5" i="69"/>
  <c r="N5" i="75"/>
  <c r="D27" i="6"/>
  <c r="M5" i="69"/>
  <c r="M5" i="75"/>
  <c r="M18" i="6"/>
  <c r="L5" i="69"/>
  <c r="L5" i="75"/>
  <c r="L18" i="6"/>
  <c r="K5" i="69"/>
  <c r="K5" i="75"/>
  <c r="K18" i="6"/>
  <c r="J5" i="69"/>
  <c r="J5" i="75"/>
  <c r="J18" i="6"/>
  <c r="I5" i="69"/>
  <c r="I5" i="75"/>
  <c r="I18" i="6"/>
  <c r="H5" i="69"/>
  <c r="H5" i="75"/>
  <c r="H18" i="6"/>
  <c r="G5" i="69"/>
  <c r="G5" i="75"/>
  <c r="G18" i="6"/>
  <c r="F5" i="69"/>
  <c r="F5" i="75"/>
  <c r="F18" i="6"/>
  <c r="E5" i="69"/>
  <c r="E5" i="75"/>
  <c r="E18" i="6"/>
  <c r="D5" i="69"/>
  <c r="D5" i="75"/>
  <c r="D18" i="6"/>
  <c r="C5" i="69"/>
  <c r="C5" i="75"/>
  <c r="D104" i="69"/>
  <c r="E104" i="69"/>
  <c r="F104" i="69"/>
  <c r="G104" i="69"/>
  <c r="H104" i="69"/>
  <c r="I104" i="69"/>
  <c r="J104" i="69"/>
  <c r="K104" i="69"/>
  <c r="L104" i="69"/>
  <c r="M104" i="69"/>
  <c r="N104" i="69"/>
  <c r="O104" i="69"/>
  <c r="P104" i="69"/>
  <c r="Q104" i="69"/>
  <c r="R104" i="69"/>
  <c r="S104" i="69"/>
  <c r="T104" i="69"/>
  <c r="U104" i="69"/>
  <c r="V104" i="69"/>
  <c r="W104" i="69"/>
  <c r="C104" i="69"/>
  <c r="D36" i="69"/>
  <c r="E36" i="69"/>
  <c r="F36" i="69"/>
  <c r="G36" i="69"/>
  <c r="H36" i="69"/>
  <c r="I36" i="69"/>
  <c r="J36" i="69"/>
  <c r="K36" i="69"/>
  <c r="L36" i="69"/>
  <c r="M36" i="69"/>
  <c r="N36" i="69"/>
  <c r="O36" i="69"/>
  <c r="P36" i="69"/>
  <c r="Q36" i="69"/>
  <c r="R36" i="69"/>
  <c r="S36" i="69"/>
  <c r="T36" i="69"/>
  <c r="U36" i="69"/>
  <c r="V36" i="69"/>
  <c r="W36" i="69"/>
  <c r="C36" i="69"/>
  <c r="F29" i="6"/>
  <c r="F30" i="6"/>
  <c r="F28" i="6"/>
  <c r="W7" i="67"/>
  <c r="C96" i="69"/>
  <c r="C109" i="69"/>
  <c r="D96" i="69"/>
  <c r="D109" i="69"/>
  <c r="E96" i="69"/>
  <c r="E109" i="69"/>
  <c r="F96" i="69"/>
  <c r="F109" i="69"/>
  <c r="G96" i="69"/>
  <c r="G109" i="69"/>
  <c r="H96" i="69"/>
  <c r="H109" i="69"/>
  <c r="I96" i="69"/>
  <c r="I109" i="69"/>
  <c r="J96" i="69"/>
  <c r="J109" i="69"/>
  <c r="K96" i="69"/>
  <c r="K109" i="69"/>
  <c r="L96" i="69"/>
  <c r="L109" i="69"/>
  <c r="M96" i="69"/>
  <c r="M109" i="69"/>
  <c r="N96" i="69"/>
  <c r="N109" i="69"/>
  <c r="O96" i="69"/>
  <c r="O109" i="69"/>
  <c r="P96" i="69"/>
  <c r="P109" i="69"/>
  <c r="Q96" i="69"/>
  <c r="Q109" i="69"/>
  <c r="R96" i="69"/>
  <c r="R109" i="69"/>
  <c r="S96" i="69"/>
  <c r="S109" i="69"/>
  <c r="T96" i="69"/>
  <c r="T109" i="69"/>
  <c r="U96" i="69"/>
  <c r="U109" i="69"/>
  <c r="V96" i="69"/>
  <c r="V109" i="69"/>
  <c r="W17" i="66"/>
  <c r="W19" i="66"/>
  <c r="W100" i="69"/>
  <c r="W8" i="66"/>
  <c r="W10" i="66"/>
  <c r="W96" i="69"/>
  <c r="W31" i="66"/>
  <c r="W109" i="69"/>
  <c r="D111" i="69"/>
  <c r="E111" i="69"/>
  <c r="F111" i="69"/>
  <c r="C111" i="69"/>
  <c r="G111" i="69"/>
  <c r="H111" i="69"/>
  <c r="I111" i="69"/>
  <c r="J111" i="69"/>
  <c r="K111" i="69"/>
  <c r="L111" i="69"/>
  <c r="M111" i="69"/>
  <c r="N111" i="69"/>
  <c r="O111" i="69"/>
  <c r="P111" i="69"/>
  <c r="Q111" i="69"/>
  <c r="R111" i="69"/>
  <c r="S111" i="69"/>
  <c r="T111" i="69"/>
  <c r="U111" i="69"/>
  <c r="D16" i="70"/>
  <c r="D17" i="70"/>
  <c r="D18" i="70"/>
  <c r="D15" i="70"/>
  <c r="W9" i="67"/>
  <c r="W11" i="67"/>
  <c r="W16" i="69"/>
  <c r="W11" i="68"/>
  <c r="W13" i="68"/>
  <c r="W17" i="69"/>
  <c r="W12" i="69"/>
  <c r="W31" i="65"/>
  <c r="W10" i="69"/>
  <c r="W31" i="64"/>
  <c r="W9" i="69"/>
  <c r="W13" i="69"/>
  <c r="W15" i="69"/>
  <c r="W14" i="69"/>
  <c r="W19" i="69"/>
  <c r="E39" i="70"/>
  <c r="D39" i="70"/>
  <c r="W21" i="69"/>
  <c r="C39" i="70"/>
  <c r="D29" i="6"/>
  <c r="E29" i="6"/>
  <c r="G29" i="6"/>
  <c r="H29" i="6"/>
  <c r="I29" i="6"/>
  <c r="J29" i="6"/>
  <c r="K29" i="6"/>
  <c r="L29" i="6"/>
  <c r="M29" i="6"/>
  <c r="D30" i="6"/>
  <c r="E30" i="6"/>
  <c r="G30" i="6"/>
  <c r="H30" i="6"/>
  <c r="I30" i="6"/>
  <c r="J30" i="6"/>
  <c r="K30" i="6"/>
  <c r="L30" i="6"/>
  <c r="M30" i="6"/>
  <c r="M28" i="6"/>
  <c r="L28" i="6"/>
  <c r="K28" i="6"/>
  <c r="J28" i="6"/>
  <c r="I28" i="6"/>
  <c r="H28" i="6"/>
  <c r="G28" i="6"/>
  <c r="E28" i="6"/>
  <c r="D28" i="6"/>
  <c r="D20" i="6"/>
  <c r="E20" i="6"/>
  <c r="F20" i="6"/>
  <c r="G20" i="6"/>
  <c r="H20" i="6"/>
  <c r="I20" i="6"/>
  <c r="J20" i="6"/>
  <c r="K20" i="6"/>
  <c r="L20" i="6"/>
  <c r="M20" i="6"/>
  <c r="D21" i="6"/>
  <c r="E21" i="6"/>
  <c r="F21" i="6"/>
  <c r="G21" i="6"/>
  <c r="H21" i="6"/>
  <c r="I21" i="6"/>
  <c r="J21" i="6"/>
  <c r="K21" i="6"/>
  <c r="L21" i="6"/>
  <c r="M21" i="6"/>
  <c r="M19" i="6"/>
  <c r="L19" i="6"/>
  <c r="K19" i="6"/>
  <c r="J19" i="6"/>
  <c r="I19" i="6"/>
  <c r="H19" i="6"/>
  <c r="G19" i="6"/>
  <c r="F19" i="6"/>
  <c r="E19" i="6"/>
  <c r="D19" i="6"/>
  <c r="T6" i="69"/>
  <c r="T93" i="69"/>
  <c r="T7" i="69"/>
  <c r="T94" i="69"/>
  <c r="T8" i="69"/>
  <c r="T95" i="69"/>
  <c r="T92" i="69"/>
  <c r="E5" i="73"/>
  <c r="F5" i="73"/>
  <c r="G5" i="73"/>
  <c r="H5" i="73"/>
  <c r="I5" i="73"/>
  <c r="J5" i="73"/>
  <c r="K5" i="73"/>
  <c r="L5" i="73"/>
  <c r="M5" i="73"/>
  <c r="N5" i="73"/>
  <c r="O5" i="73"/>
  <c r="P5" i="73"/>
  <c r="Q5" i="73"/>
  <c r="R5" i="73"/>
  <c r="S5" i="73"/>
  <c r="T5" i="73"/>
  <c r="U5" i="73"/>
  <c r="V5" i="73"/>
  <c r="W5" i="73"/>
  <c r="X5" i="73"/>
  <c r="D5" i="73"/>
  <c r="F36" i="70"/>
  <c r="F40" i="70"/>
  <c r="G36" i="70"/>
  <c r="G40" i="70"/>
  <c r="H36" i="70"/>
  <c r="H40" i="70"/>
  <c r="I36" i="70"/>
  <c r="I40" i="70"/>
  <c r="J36" i="70"/>
  <c r="J40" i="70"/>
  <c r="K36" i="70"/>
  <c r="K40" i="70"/>
  <c r="L36" i="70"/>
  <c r="L40" i="70"/>
  <c r="M36" i="70"/>
  <c r="M40" i="70"/>
  <c r="N36" i="70"/>
  <c r="N40" i="70"/>
  <c r="O36" i="70"/>
  <c r="O40" i="70"/>
  <c r="P36" i="70"/>
  <c r="P40" i="70"/>
  <c r="Q36" i="70"/>
  <c r="Q40" i="70"/>
  <c r="R36" i="70"/>
  <c r="R40" i="70"/>
  <c r="S36" i="70"/>
  <c r="S40" i="70"/>
  <c r="T36" i="70"/>
  <c r="T40" i="70"/>
  <c r="U36" i="70"/>
  <c r="U40" i="70"/>
  <c r="V36" i="70"/>
  <c r="V40" i="70"/>
  <c r="W36" i="70"/>
  <c r="W40" i="70"/>
  <c r="C29" i="70"/>
  <c r="F41" i="70"/>
  <c r="G41" i="70"/>
  <c r="H41" i="70"/>
  <c r="I41" i="70"/>
  <c r="J41" i="70"/>
  <c r="K41" i="70"/>
  <c r="L41" i="70"/>
  <c r="M41" i="70"/>
  <c r="N41" i="70"/>
  <c r="O41" i="70"/>
  <c r="P41" i="70"/>
  <c r="Q41" i="70"/>
  <c r="R41" i="70"/>
  <c r="S41" i="70"/>
  <c r="T41" i="70"/>
  <c r="U41" i="70"/>
  <c r="V41" i="70"/>
  <c r="W41" i="70"/>
  <c r="D29" i="70"/>
  <c r="W42" i="70"/>
  <c r="V42" i="70"/>
  <c r="U42" i="70"/>
  <c r="T42" i="70"/>
  <c r="S42" i="70"/>
  <c r="R42" i="70"/>
  <c r="Q42" i="70"/>
  <c r="P42" i="70"/>
  <c r="O42" i="70"/>
  <c r="N42" i="70"/>
  <c r="M42" i="70"/>
  <c r="L42" i="70"/>
  <c r="K42" i="70"/>
  <c r="J42" i="70"/>
  <c r="I42" i="70"/>
  <c r="H42" i="70"/>
  <c r="G42" i="70"/>
  <c r="F42" i="70"/>
  <c r="W38" i="70"/>
  <c r="V38" i="70"/>
  <c r="U38" i="70"/>
  <c r="T38" i="70"/>
  <c r="S38" i="70"/>
  <c r="R38" i="70"/>
  <c r="Q38" i="70"/>
  <c r="P38" i="70"/>
  <c r="O38" i="70"/>
  <c r="N38" i="70"/>
  <c r="M38" i="70"/>
  <c r="L38" i="70"/>
  <c r="K38" i="70"/>
  <c r="J38" i="70"/>
  <c r="I38" i="70"/>
  <c r="H38" i="70"/>
  <c r="G38" i="70"/>
  <c r="F38" i="70"/>
  <c r="E38" i="70"/>
  <c r="D38" i="70"/>
  <c r="C38" i="70"/>
  <c r="W37" i="70"/>
  <c r="V37" i="70"/>
  <c r="U37" i="70"/>
  <c r="T37" i="70"/>
  <c r="S37" i="70"/>
  <c r="R37" i="70"/>
  <c r="Q37" i="70"/>
  <c r="P37" i="70"/>
  <c r="O37" i="70"/>
  <c r="N37" i="70"/>
  <c r="M37" i="70"/>
  <c r="L37" i="70"/>
  <c r="K37" i="70"/>
  <c r="J37" i="70"/>
  <c r="I37" i="70"/>
  <c r="H37" i="70"/>
  <c r="G37" i="70"/>
  <c r="F37" i="70"/>
  <c r="E37" i="70"/>
  <c r="D37" i="70"/>
  <c r="C37" i="70"/>
  <c r="E36" i="70"/>
  <c r="D36" i="70"/>
  <c r="C36" i="70"/>
  <c r="W35" i="70"/>
  <c r="V35" i="70"/>
  <c r="U35" i="70"/>
  <c r="T35" i="70"/>
  <c r="S35" i="70"/>
  <c r="R35" i="70"/>
  <c r="Q35" i="70"/>
  <c r="P35" i="70"/>
  <c r="O35" i="70"/>
  <c r="N35" i="70"/>
  <c r="M35" i="70"/>
  <c r="L35" i="70"/>
  <c r="K35" i="70"/>
  <c r="J35" i="70"/>
  <c r="I35" i="70"/>
  <c r="H35" i="70"/>
  <c r="G35" i="70"/>
  <c r="F35" i="70"/>
  <c r="E35" i="70"/>
  <c r="D35" i="70"/>
  <c r="C35" i="70"/>
  <c r="E33" i="70"/>
  <c r="D33" i="70"/>
  <c r="C33" i="70"/>
  <c r="E32" i="70"/>
  <c r="D32" i="70"/>
  <c r="C32" i="70"/>
  <c r="E31" i="70"/>
  <c r="D31" i="70"/>
  <c r="C31" i="70"/>
  <c r="E30" i="70"/>
  <c r="D30" i="70"/>
  <c r="C30" i="70"/>
  <c r="E29" i="70"/>
  <c r="C32" i="69"/>
  <c r="C40" i="69"/>
  <c r="C49" i="69"/>
  <c r="D32" i="69"/>
  <c r="D40" i="69"/>
  <c r="D49" i="69"/>
  <c r="E32" i="69"/>
  <c r="E40" i="69"/>
  <c r="E49" i="69"/>
  <c r="F32" i="69"/>
  <c r="F40" i="69"/>
  <c r="F49" i="69"/>
  <c r="G32" i="69"/>
  <c r="G40" i="69"/>
  <c r="G49" i="69"/>
  <c r="H32" i="69"/>
  <c r="H40" i="69"/>
  <c r="H49" i="69"/>
  <c r="I32" i="69"/>
  <c r="I40" i="69"/>
  <c r="I49" i="69"/>
  <c r="J32" i="69"/>
  <c r="J40" i="69"/>
  <c r="J49" i="69"/>
  <c r="K32" i="69"/>
  <c r="K40" i="69"/>
  <c r="K49" i="69"/>
  <c r="L32" i="69"/>
  <c r="L40" i="69"/>
  <c r="L49" i="69"/>
  <c r="M32" i="69"/>
  <c r="M40" i="69"/>
  <c r="M49" i="69"/>
  <c r="N32" i="69"/>
  <c r="N40" i="69"/>
  <c r="N49" i="69"/>
  <c r="O32" i="69"/>
  <c r="O40" i="69"/>
  <c r="O49" i="69"/>
  <c r="P32" i="69"/>
  <c r="P40" i="69"/>
  <c r="P49" i="69"/>
  <c r="Q32" i="69"/>
  <c r="Q40" i="69"/>
  <c r="Q49" i="69"/>
  <c r="R32" i="69"/>
  <c r="R40" i="69"/>
  <c r="R49" i="69"/>
  <c r="S32" i="69"/>
  <c r="S40" i="69"/>
  <c r="S49" i="69"/>
  <c r="T32" i="69"/>
  <c r="T40" i="69"/>
  <c r="T49" i="69"/>
  <c r="U32" i="69"/>
  <c r="U40" i="69"/>
  <c r="U49" i="69"/>
  <c r="V32" i="69"/>
  <c r="V40" i="69"/>
  <c r="V49" i="69"/>
  <c r="W32" i="69"/>
  <c r="W40" i="69"/>
  <c r="W49" i="69"/>
  <c r="C51" i="69"/>
  <c r="D51" i="69"/>
  <c r="E51" i="69"/>
  <c r="F51" i="69"/>
  <c r="G51" i="69"/>
  <c r="H51" i="69"/>
  <c r="I51" i="69"/>
  <c r="J51" i="69"/>
  <c r="K51" i="69"/>
  <c r="L51" i="69"/>
  <c r="M51" i="69"/>
  <c r="N51" i="69"/>
  <c r="O51" i="69"/>
  <c r="P51" i="69"/>
  <c r="Q51" i="69"/>
  <c r="R51" i="69"/>
  <c r="S51" i="69"/>
  <c r="T51" i="69"/>
  <c r="U51" i="69"/>
  <c r="V51" i="69"/>
  <c r="W51" i="69"/>
  <c r="E28" i="70"/>
  <c r="D28" i="70"/>
  <c r="C8" i="69"/>
  <c r="C31" i="69"/>
  <c r="W8" i="69"/>
  <c r="W31" i="69"/>
  <c r="C28" i="70"/>
  <c r="E27" i="70"/>
  <c r="D27" i="70"/>
  <c r="C7" i="69"/>
  <c r="C30" i="69"/>
  <c r="W7" i="69"/>
  <c r="W30" i="69"/>
  <c r="C27" i="70"/>
  <c r="E26" i="70"/>
  <c r="D26" i="70"/>
  <c r="C6" i="69"/>
  <c r="C29" i="69"/>
  <c r="W6" i="69"/>
  <c r="W29" i="69"/>
  <c r="C26" i="70"/>
  <c r="E25" i="70"/>
  <c r="D25" i="70"/>
  <c r="C28" i="69"/>
  <c r="W28" i="69"/>
  <c r="C25" i="70"/>
  <c r="C66" i="69"/>
  <c r="C70" i="69"/>
  <c r="C74" i="69"/>
  <c r="C78" i="69"/>
  <c r="C83" i="69"/>
  <c r="D66" i="69"/>
  <c r="D70" i="69"/>
  <c r="D74" i="69"/>
  <c r="D78" i="69"/>
  <c r="D83" i="69"/>
  <c r="E66" i="69"/>
  <c r="E70" i="69"/>
  <c r="E74" i="69"/>
  <c r="E78" i="69"/>
  <c r="E83" i="69"/>
  <c r="F66" i="69"/>
  <c r="F70" i="69"/>
  <c r="F74" i="69"/>
  <c r="F78" i="69"/>
  <c r="F83" i="69"/>
  <c r="G66" i="69"/>
  <c r="G70" i="69"/>
  <c r="G74" i="69"/>
  <c r="G78" i="69"/>
  <c r="G83" i="69"/>
  <c r="H66" i="69"/>
  <c r="H70" i="69"/>
  <c r="H74" i="69"/>
  <c r="H78" i="69"/>
  <c r="H83" i="69"/>
  <c r="I66" i="69"/>
  <c r="I70" i="69"/>
  <c r="I74" i="69"/>
  <c r="I78" i="69"/>
  <c r="I83" i="69"/>
  <c r="J66" i="69"/>
  <c r="J70" i="69"/>
  <c r="J74" i="69"/>
  <c r="J78" i="69"/>
  <c r="J83" i="69"/>
  <c r="K66" i="69"/>
  <c r="K70" i="69"/>
  <c r="K74" i="69"/>
  <c r="K78" i="69"/>
  <c r="K83" i="69"/>
  <c r="L66" i="69"/>
  <c r="L70" i="69"/>
  <c r="L74" i="69"/>
  <c r="L78" i="69"/>
  <c r="L83" i="69"/>
  <c r="M66" i="69"/>
  <c r="M70" i="69"/>
  <c r="M74" i="69"/>
  <c r="M78" i="69"/>
  <c r="M83" i="69"/>
  <c r="N66" i="69"/>
  <c r="N70" i="69"/>
  <c r="N74" i="69"/>
  <c r="N78" i="69"/>
  <c r="N83" i="69"/>
  <c r="O66" i="69"/>
  <c r="O70" i="69"/>
  <c r="O74" i="69"/>
  <c r="O78" i="69"/>
  <c r="O83" i="69"/>
  <c r="P66" i="69"/>
  <c r="P70" i="69"/>
  <c r="P74" i="69"/>
  <c r="P78" i="69"/>
  <c r="P83" i="69"/>
  <c r="Q66" i="69"/>
  <c r="Q70" i="69"/>
  <c r="Q74" i="69"/>
  <c r="Q78" i="69"/>
  <c r="Q83" i="69"/>
  <c r="R66" i="69"/>
  <c r="R70" i="69"/>
  <c r="R74" i="69"/>
  <c r="R78" i="69"/>
  <c r="R83" i="69"/>
  <c r="S66" i="69"/>
  <c r="S70" i="69"/>
  <c r="S74" i="69"/>
  <c r="S78" i="69"/>
  <c r="S83" i="69"/>
  <c r="T66" i="69"/>
  <c r="T70" i="69"/>
  <c r="T74" i="69"/>
  <c r="T78" i="69"/>
  <c r="T83" i="69"/>
  <c r="U66" i="69"/>
  <c r="U70" i="69"/>
  <c r="U74" i="69"/>
  <c r="U78" i="69"/>
  <c r="U83" i="69"/>
  <c r="V66" i="69"/>
  <c r="V70" i="69"/>
  <c r="V74" i="69"/>
  <c r="V78" i="69"/>
  <c r="V83" i="69"/>
  <c r="W66" i="69"/>
  <c r="W70" i="69"/>
  <c r="W74" i="69"/>
  <c r="W78" i="69"/>
  <c r="W83" i="69"/>
  <c r="C85" i="69"/>
  <c r="D85" i="69"/>
  <c r="E85" i="69"/>
  <c r="F85" i="69"/>
  <c r="G85" i="69"/>
  <c r="H85" i="69"/>
  <c r="I85" i="69"/>
  <c r="J85" i="69"/>
  <c r="K85" i="69"/>
  <c r="L85" i="69"/>
  <c r="M85" i="69"/>
  <c r="N85" i="69"/>
  <c r="O85" i="69"/>
  <c r="P85" i="69"/>
  <c r="Q85" i="69"/>
  <c r="R85" i="69"/>
  <c r="S85" i="69"/>
  <c r="T85" i="69"/>
  <c r="U85" i="69"/>
  <c r="V85" i="69"/>
  <c r="W85" i="69"/>
  <c r="E23" i="70"/>
  <c r="D23" i="70"/>
  <c r="C61" i="69"/>
  <c r="C23" i="70"/>
  <c r="E22" i="70"/>
  <c r="D22" i="70"/>
  <c r="C60" i="69"/>
  <c r="C22" i="70"/>
  <c r="E21" i="70"/>
  <c r="D21" i="70"/>
  <c r="C59" i="69"/>
  <c r="C21" i="70"/>
  <c r="E20" i="70"/>
  <c r="C58" i="69"/>
  <c r="C20" i="70"/>
  <c r="V111" i="69"/>
  <c r="W111" i="69"/>
  <c r="E18" i="70"/>
  <c r="E17" i="70"/>
  <c r="E16" i="70"/>
  <c r="E15" i="70"/>
  <c r="C138" i="69"/>
  <c r="D138" i="69"/>
  <c r="E138" i="69"/>
  <c r="F138" i="69"/>
  <c r="G138" i="69"/>
  <c r="H138" i="69"/>
  <c r="I138" i="69"/>
  <c r="J138" i="69"/>
  <c r="K138" i="69"/>
  <c r="L138" i="69"/>
  <c r="M138" i="69"/>
  <c r="N138" i="69"/>
  <c r="O138" i="69"/>
  <c r="P138" i="69"/>
  <c r="Q138" i="69"/>
  <c r="R138" i="69"/>
  <c r="S138" i="69"/>
  <c r="T138" i="69"/>
  <c r="U138" i="69"/>
  <c r="V138" i="69"/>
  <c r="W138" i="69"/>
  <c r="E13" i="70"/>
  <c r="D13" i="70"/>
  <c r="C135" i="69"/>
  <c r="C13" i="70"/>
  <c r="E12" i="70"/>
  <c r="D12" i="70"/>
  <c r="C134" i="69"/>
  <c r="C12" i="70"/>
  <c r="E11" i="70"/>
  <c r="D11" i="70"/>
  <c r="C133" i="69"/>
  <c r="C11" i="70"/>
  <c r="E10" i="70"/>
  <c r="D10" i="70"/>
  <c r="C132" i="69"/>
  <c r="C10" i="70"/>
  <c r="C125" i="69"/>
  <c r="D125" i="69"/>
  <c r="E125" i="69"/>
  <c r="F125" i="69"/>
  <c r="G125" i="69"/>
  <c r="H125" i="69"/>
  <c r="I125" i="69"/>
  <c r="J125" i="69"/>
  <c r="K125" i="69"/>
  <c r="L125" i="69"/>
  <c r="M125" i="69"/>
  <c r="N125" i="69"/>
  <c r="O125" i="69"/>
  <c r="P125" i="69"/>
  <c r="Q125" i="69"/>
  <c r="R125" i="69"/>
  <c r="S125" i="69"/>
  <c r="T125" i="69"/>
  <c r="U125" i="69"/>
  <c r="V125" i="69"/>
  <c r="W125" i="69"/>
  <c r="E8" i="70"/>
  <c r="D8" i="70"/>
  <c r="C8" i="70"/>
  <c r="E7" i="70"/>
  <c r="C7" i="70"/>
  <c r="E6" i="70"/>
  <c r="C6" i="70"/>
  <c r="E5" i="70"/>
  <c r="C5" i="70"/>
  <c r="E4" i="70"/>
  <c r="C4" i="70"/>
  <c r="B138" i="69"/>
  <c r="W136" i="69"/>
  <c r="V136" i="69"/>
  <c r="U136" i="69"/>
  <c r="T136" i="69"/>
  <c r="S136" i="69"/>
  <c r="R136" i="69"/>
  <c r="Q136" i="69"/>
  <c r="P136" i="69"/>
  <c r="O136" i="69"/>
  <c r="N136" i="69"/>
  <c r="M136" i="69"/>
  <c r="L136" i="69"/>
  <c r="K136" i="69"/>
  <c r="J136" i="69"/>
  <c r="I136" i="69"/>
  <c r="H136" i="69"/>
  <c r="G136" i="69"/>
  <c r="F136" i="69"/>
  <c r="E136" i="69"/>
  <c r="D136" i="69"/>
  <c r="C136" i="69"/>
  <c r="B136" i="69"/>
  <c r="W135" i="69"/>
  <c r="V8" i="69"/>
  <c r="V135" i="69"/>
  <c r="U8" i="69"/>
  <c r="U135" i="69"/>
  <c r="T135" i="69"/>
  <c r="S8" i="69"/>
  <c r="S135" i="69"/>
  <c r="R8" i="69"/>
  <c r="R135" i="69"/>
  <c r="Q8" i="69"/>
  <c r="Q135" i="69"/>
  <c r="P8" i="69"/>
  <c r="P135" i="69"/>
  <c r="O8" i="69"/>
  <c r="O135" i="69"/>
  <c r="N8" i="69"/>
  <c r="N135" i="69"/>
  <c r="M8" i="69"/>
  <c r="M135" i="69"/>
  <c r="L8" i="69"/>
  <c r="L135" i="69"/>
  <c r="K8" i="69"/>
  <c r="K135" i="69"/>
  <c r="J8" i="69"/>
  <c r="J135" i="69"/>
  <c r="I8" i="69"/>
  <c r="I135" i="69"/>
  <c r="H8" i="69"/>
  <c r="H135" i="69"/>
  <c r="G8" i="69"/>
  <c r="G135" i="69"/>
  <c r="F8" i="69"/>
  <c r="F135" i="69"/>
  <c r="E8" i="69"/>
  <c r="E135" i="69"/>
  <c r="D8" i="69"/>
  <c r="D135" i="69"/>
  <c r="W134" i="69"/>
  <c r="V7" i="69"/>
  <c r="V134" i="69"/>
  <c r="U7" i="69"/>
  <c r="U134" i="69"/>
  <c r="T134" i="69"/>
  <c r="S7" i="69"/>
  <c r="S134" i="69"/>
  <c r="R7" i="69"/>
  <c r="R134" i="69"/>
  <c r="Q7" i="69"/>
  <c r="Q134" i="69"/>
  <c r="P7" i="69"/>
  <c r="P134" i="69"/>
  <c r="O7" i="69"/>
  <c r="O134" i="69"/>
  <c r="N7" i="69"/>
  <c r="N134" i="69"/>
  <c r="M7" i="69"/>
  <c r="M134" i="69"/>
  <c r="L7" i="69"/>
  <c r="L134" i="69"/>
  <c r="K7" i="69"/>
  <c r="K134" i="69"/>
  <c r="J7" i="69"/>
  <c r="J134" i="69"/>
  <c r="I7" i="69"/>
  <c r="I134" i="69"/>
  <c r="H7" i="69"/>
  <c r="H134" i="69"/>
  <c r="G7" i="69"/>
  <c r="G134" i="69"/>
  <c r="F7" i="69"/>
  <c r="F134" i="69"/>
  <c r="E7" i="69"/>
  <c r="E134" i="69"/>
  <c r="D7" i="69"/>
  <c r="D134" i="69"/>
  <c r="W133" i="69"/>
  <c r="V6" i="69"/>
  <c r="V133" i="69"/>
  <c r="U6" i="69"/>
  <c r="U133" i="69"/>
  <c r="T133" i="69"/>
  <c r="S6" i="69"/>
  <c r="S133" i="69"/>
  <c r="R6" i="69"/>
  <c r="R133" i="69"/>
  <c r="Q6" i="69"/>
  <c r="Q133" i="69"/>
  <c r="P6" i="69"/>
  <c r="P133" i="69"/>
  <c r="O6" i="69"/>
  <c r="O133" i="69"/>
  <c r="N6" i="69"/>
  <c r="N133" i="69"/>
  <c r="M6" i="69"/>
  <c r="M133" i="69"/>
  <c r="L6" i="69"/>
  <c r="L133" i="69"/>
  <c r="K6" i="69"/>
  <c r="K133" i="69"/>
  <c r="J6" i="69"/>
  <c r="J133" i="69"/>
  <c r="I6" i="69"/>
  <c r="I133" i="69"/>
  <c r="H6" i="69"/>
  <c r="H133" i="69"/>
  <c r="G6" i="69"/>
  <c r="G133" i="69"/>
  <c r="F6" i="69"/>
  <c r="F133" i="69"/>
  <c r="E6" i="69"/>
  <c r="E133" i="69"/>
  <c r="D6" i="69"/>
  <c r="D133" i="69"/>
  <c r="W132" i="69"/>
  <c r="V132" i="69"/>
  <c r="U132" i="69"/>
  <c r="T132" i="69"/>
  <c r="S132" i="69"/>
  <c r="R132" i="69"/>
  <c r="Q132" i="69"/>
  <c r="P132" i="69"/>
  <c r="O132" i="69"/>
  <c r="N132" i="69"/>
  <c r="M132" i="69"/>
  <c r="L132" i="69"/>
  <c r="K132" i="69"/>
  <c r="J132" i="69"/>
  <c r="I132" i="69"/>
  <c r="H132" i="69"/>
  <c r="G132" i="69"/>
  <c r="F132" i="69"/>
  <c r="E132" i="69"/>
  <c r="D132" i="69"/>
  <c r="W123" i="69"/>
  <c r="V123" i="69"/>
  <c r="U123" i="69"/>
  <c r="T123" i="69"/>
  <c r="S123" i="69"/>
  <c r="R123" i="69"/>
  <c r="Q123" i="69"/>
  <c r="P123" i="69"/>
  <c r="O123" i="69"/>
  <c r="N123" i="69"/>
  <c r="M123" i="69"/>
  <c r="L123" i="69"/>
  <c r="K123" i="69"/>
  <c r="J123" i="69"/>
  <c r="I123" i="69"/>
  <c r="H123" i="69"/>
  <c r="G123" i="69"/>
  <c r="F123" i="69"/>
  <c r="E123" i="69"/>
  <c r="D123" i="69"/>
  <c r="C123" i="69"/>
  <c r="B123" i="69"/>
  <c r="W122" i="69"/>
  <c r="V122" i="69"/>
  <c r="U122" i="69"/>
  <c r="T122" i="69"/>
  <c r="S122" i="69"/>
  <c r="R122" i="69"/>
  <c r="Q122" i="69"/>
  <c r="P122" i="69"/>
  <c r="O122" i="69"/>
  <c r="N122" i="69"/>
  <c r="M122" i="69"/>
  <c r="L122" i="69"/>
  <c r="K122" i="69"/>
  <c r="J122" i="69"/>
  <c r="I122" i="69"/>
  <c r="H122" i="69"/>
  <c r="G122" i="69"/>
  <c r="F122" i="69"/>
  <c r="E122" i="69"/>
  <c r="D122" i="69"/>
  <c r="C122" i="69"/>
  <c r="W121" i="69"/>
  <c r="V121" i="69"/>
  <c r="U121" i="69"/>
  <c r="T121" i="69"/>
  <c r="S121" i="69"/>
  <c r="R121" i="69"/>
  <c r="Q121" i="69"/>
  <c r="P121" i="69"/>
  <c r="O121" i="69"/>
  <c r="N121" i="69"/>
  <c r="M121" i="69"/>
  <c r="L121" i="69"/>
  <c r="K121" i="69"/>
  <c r="J121" i="69"/>
  <c r="I121" i="69"/>
  <c r="H121" i="69"/>
  <c r="G121" i="69"/>
  <c r="F121" i="69"/>
  <c r="E121" i="69"/>
  <c r="D121" i="69"/>
  <c r="C121" i="69"/>
  <c r="W120" i="69"/>
  <c r="V120" i="69"/>
  <c r="U120" i="69"/>
  <c r="T120" i="69"/>
  <c r="S120" i="69"/>
  <c r="R120" i="69"/>
  <c r="Q120" i="69"/>
  <c r="P120" i="69"/>
  <c r="O120" i="69"/>
  <c r="N120" i="69"/>
  <c r="M120" i="69"/>
  <c r="L120" i="69"/>
  <c r="K120" i="69"/>
  <c r="J120" i="69"/>
  <c r="I120" i="69"/>
  <c r="H120" i="69"/>
  <c r="G120" i="69"/>
  <c r="F120" i="69"/>
  <c r="E120" i="69"/>
  <c r="D120" i="69"/>
  <c r="C120" i="69"/>
  <c r="W119" i="69"/>
  <c r="V119" i="69"/>
  <c r="U119" i="69"/>
  <c r="T119" i="69"/>
  <c r="S119" i="69"/>
  <c r="R119" i="69"/>
  <c r="Q119" i="69"/>
  <c r="P119" i="69"/>
  <c r="O119" i="69"/>
  <c r="N119" i="69"/>
  <c r="M119" i="69"/>
  <c r="L119" i="69"/>
  <c r="K119" i="69"/>
  <c r="J119" i="69"/>
  <c r="I119" i="69"/>
  <c r="H119" i="69"/>
  <c r="G119" i="69"/>
  <c r="F119" i="69"/>
  <c r="E119" i="69"/>
  <c r="D119" i="69"/>
  <c r="C119" i="69"/>
  <c r="W118" i="69"/>
  <c r="V118" i="69"/>
  <c r="U118" i="69"/>
  <c r="T118" i="69"/>
  <c r="S118" i="69"/>
  <c r="R118" i="69"/>
  <c r="Q118" i="69"/>
  <c r="P118" i="69"/>
  <c r="O118" i="69"/>
  <c r="N118" i="69"/>
  <c r="M118" i="69"/>
  <c r="L118" i="69"/>
  <c r="K118" i="69"/>
  <c r="J118" i="69"/>
  <c r="I118" i="69"/>
  <c r="H118" i="69"/>
  <c r="G118" i="69"/>
  <c r="F118" i="69"/>
  <c r="E118" i="69"/>
  <c r="D118" i="69"/>
  <c r="C118" i="69"/>
  <c r="W95" i="69"/>
  <c r="V95" i="69"/>
  <c r="U95" i="69"/>
  <c r="S95" i="69"/>
  <c r="R95" i="69"/>
  <c r="Q95" i="69"/>
  <c r="P95" i="69"/>
  <c r="O95" i="69"/>
  <c r="N95" i="69"/>
  <c r="M95" i="69"/>
  <c r="L95" i="69"/>
  <c r="K95" i="69"/>
  <c r="J95" i="69"/>
  <c r="I95" i="69"/>
  <c r="H95" i="69"/>
  <c r="G95" i="69"/>
  <c r="F95" i="69"/>
  <c r="E95" i="69"/>
  <c r="D95" i="69"/>
  <c r="C95" i="69"/>
  <c r="W94" i="69"/>
  <c r="V94" i="69"/>
  <c r="U94" i="69"/>
  <c r="S94" i="69"/>
  <c r="R94" i="69"/>
  <c r="Q94" i="69"/>
  <c r="P94" i="69"/>
  <c r="O94" i="69"/>
  <c r="N94" i="69"/>
  <c r="M94" i="69"/>
  <c r="L94" i="69"/>
  <c r="K94" i="69"/>
  <c r="J94" i="69"/>
  <c r="I94" i="69"/>
  <c r="H94" i="69"/>
  <c r="G94" i="69"/>
  <c r="F94" i="69"/>
  <c r="E94" i="69"/>
  <c r="D94" i="69"/>
  <c r="C94" i="69"/>
  <c r="W93" i="69"/>
  <c r="V93" i="69"/>
  <c r="U93" i="69"/>
  <c r="S93" i="69"/>
  <c r="R93" i="69"/>
  <c r="Q93" i="69"/>
  <c r="P93" i="69"/>
  <c r="O93" i="69"/>
  <c r="N93" i="69"/>
  <c r="M93" i="69"/>
  <c r="L93" i="69"/>
  <c r="K93" i="69"/>
  <c r="J93" i="69"/>
  <c r="I93" i="69"/>
  <c r="H93" i="69"/>
  <c r="G93" i="69"/>
  <c r="F93" i="69"/>
  <c r="E93" i="69"/>
  <c r="D93" i="69"/>
  <c r="C93" i="69"/>
  <c r="W92" i="69"/>
  <c r="V92" i="69"/>
  <c r="U92" i="69"/>
  <c r="S92" i="69"/>
  <c r="R92" i="69"/>
  <c r="Q92" i="69"/>
  <c r="P92" i="69"/>
  <c r="O92" i="69"/>
  <c r="N92" i="69"/>
  <c r="M92" i="69"/>
  <c r="L92" i="69"/>
  <c r="K92" i="69"/>
  <c r="J92" i="69"/>
  <c r="I92" i="69"/>
  <c r="H92" i="69"/>
  <c r="G92" i="69"/>
  <c r="F92" i="69"/>
  <c r="E92" i="69"/>
  <c r="D92" i="69"/>
  <c r="C92" i="69"/>
  <c r="W61" i="69"/>
  <c r="V61" i="69"/>
  <c r="U61" i="69"/>
  <c r="T61" i="69"/>
  <c r="S61" i="69"/>
  <c r="R61" i="69"/>
  <c r="Q61" i="69"/>
  <c r="P61" i="69"/>
  <c r="O61" i="69"/>
  <c r="N61" i="69"/>
  <c r="M61" i="69"/>
  <c r="L61" i="69"/>
  <c r="K61" i="69"/>
  <c r="J61" i="69"/>
  <c r="I61" i="69"/>
  <c r="H61" i="69"/>
  <c r="G61" i="69"/>
  <c r="F61" i="69"/>
  <c r="E61" i="69"/>
  <c r="D61" i="69"/>
  <c r="W60" i="69"/>
  <c r="V60" i="69"/>
  <c r="U60" i="69"/>
  <c r="T60" i="69"/>
  <c r="S60" i="69"/>
  <c r="R60" i="69"/>
  <c r="Q60" i="69"/>
  <c r="P60" i="69"/>
  <c r="O60" i="69"/>
  <c r="N60" i="69"/>
  <c r="M60" i="69"/>
  <c r="L60" i="69"/>
  <c r="K60" i="69"/>
  <c r="J60" i="69"/>
  <c r="I60" i="69"/>
  <c r="H60" i="69"/>
  <c r="G60" i="69"/>
  <c r="F60" i="69"/>
  <c r="E60" i="69"/>
  <c r="D60" i="69"/>
  <c r="W59" i="69"/>
  <c r="V59" i="69"/>
  <c r="U59" i="69"/>
  <c r="T59" i="69"/>
  <c r="S59" i="69"/>
  <c r="R59" i="69"/>
  <c r="Q59" i="69"/>
  <c r="P59" i="69"/>
  <c r="O59" i="69"/>
  <c r="N59" i="69"/>
  <c r="M59" i="69"/>
  <c r="L59" i="69"/>
  <c r="K59" i="69"/>
  <c r="J59" i="69"/>
  <c r="I59" i="69"/>
  <c r="H59" i="69"/>
  <c r="G59" i="69"/>
  <c r="F59" i="69"/>
  <c r="E59" i="69"/>
  <c r="D59" i="69"/>
  <c r="W58" i="69"/>
  <c r="V58" i="69"/>
  <c r="U58" i="69"/>
  <c r="T58" i="69"/>
  <c r="S58" i="69"/>
  <c r="R58" i="69"/>
  <c r="Q58" i="69"/>
  <c r="P58" i="69"/>
  <c r="O58" i="69"/>
  <c r="N58" i="69"/>
  <c r="M58" i="69"/>
  <c r="L58" i="69"/>
  <c r="K58" i="69"/>
  <c r="J58" i="69"/>
  <c r="I58" i="69"/>
  <c r="H58" i="69"/>
  <c r="G58" i="69"/>
  <c r="F58" i="69"/>
  <c r="E58" i="69"/>
  <c r="D58" i="69"/>
  <c r="V31" i="69"/>
  <c r="U31" i="69"/>
  <c r="T31" i="69"/>
  <c r="S31" i="69"/>
  <c r="R31" i="69"/>
  <c r="Q31" i="69"/>
  <c r="P31" i="69"/>
  <c r="O31" i="69"/>
  <c r="N31" i="69"/>
  <c r="M31" i="69"/>
  <c r="L31" i="69"/>
  <c r="K31" i="69"/>
  <c r="J31" i="69"/>
  <c r="I31" i="69"/>
  <c r="H31" i="69"/>
  <c r="G31" i="69"/>
  <c r="F31" i="69"/>
  <c r="E31" i="69"/>
  <c r="D31" i="69"/>
  <c r="V30" i="69"/>
  <c r="U30" i="69"/>
  <c r="T30" i="69"/>
  <c r="S30" i="69"/>
  <c r="R30" i="69"/>
  <c r="Q30" i="69"/>
  <c r="P30" i="69"/>
  <c r="O30" i="69"/>
  <c r="N30" i="69"/>
  <c r="M30" i="69"/>
  <c r="L30" i="69"/>
  <c r="K30" i="69"/>
  <c r="J30" i="69"/>
  <c r="I30" i="69"/>
  <c r="H30" i="69"/>
  <c r="G30" i="69"/>
  <c r="F30" i="69"/>
  <c r="E30" i="69"/>
  <c r="D30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9" i="69"/>
  <c r="V28" i="69"/>
  <c r="U28" i="69"/>
  <c r="T28" i="69"/>
  <c r="S28" i="69"/>
  <c r="R28" i="69"/>
  <c r="Q28" i="69"/>
  <c r="P28" i="69"/>
  <c r="O28" i="69"/>
  <c r="N28" i="69"/>
  <c r="M28" i="69"/>
  <c r="L28" i="69"/>
  <c r="K28" i="69"/>
  <c r="J28" i="69"/>
  <c r="I28" i="69"/>
  <c r="H28" i="69"/>
  <c r="G28" i="69"/>
  <c r="F28" i="69"/>
  <c r="E28" i="69"/>
  <c r="D28" i="69"/>
  <c r="W6" i="68"/>
  <c r="V6" i="68"/>
  <c r="U6" i="68"/>
  <c r="T6" i="68"/>
  <c r="S6" i="68"/>
  <c r="R6" i="68"/>
  <c r="Q6" i="68"/>
  <c r="P6" i="68"/>
  <c r="O6" i="68"/>
  <c r="N6" i="68"/>
  <c r="M6" i="68"/>
  <c r="L6" i="68"/>
  <c r="K6" i="68"/>
  <c r="J6" i="68"/>
  <c r="I6" i="68"/>
  <c r="H6" i="68"/>
  <c r="G6" i="68"/>
  <c r="F6" i="68"/>
  <c r="E6" i="68"/>
  <c r="D6" i="68"/>
  <c r="C6" i="68"/>
  <c r="W6" i="67"/>
  <c r="V6" i="67"/>
  <c r="U6" i="67"/>
  <c r="T6" i="67"/>
  <c r="S6" i="67"/>
  <c r="R6" i="67"/>
  <c r="Q6" i="67"/>
  <c r="P6" i="67"/>
  <c r="O6" i="67"/>
  <c r="N6" i="67"/>
  <c r="M6" i="67"/>
  <c r="L6" i="67"/>
  <c r="K6" i="67"/>
  <c r="J6" i="67"/>
  <c r="I6" i="67"/>
  <c r="H6" i="67"/>
  <c r="G6" i="67"/>
  <c r="F6" i="67"/>
  <c r="E6" i="67"/>
  <c r="D6" i="67"/>
  <c r="C6" i="67"/>
  <c r="W3" i="66"/>
  <c r="W24" i="66"/>
  <c r="V3" i="66"/>
  <c r="V24" i="66"/>
  <c r="U3" i="66"/>
  <c r="U24" i="66"/>
  <c r="T3" i="66"/>
  <c r="T24" i="66"/>
  <c r="S3" i="66"/>
  <c r="S24" i="66"/>
  <c r="R3" i="66"/>
  <c r="R24" i="66"/>
  <c r="Q3" i="66"/>
  <c r="Q24" i="66"/>
  <c r="P3" i="66"/>
  <c r="P24" i="66"/>
  <c r="O3" i="66"/>
  <c r="O24" i="66"/>
  <c r="N3" i="66"/>
  <c r="N24" i="66"/>
  <c r="M3" i="66"/>
  <c r="M24" i="66"/>
  <c r="L3" i="66"/>
  <c r="L24" i="66"/>
  <c r="K3" i="66"/>
  <c r="K24" i="66"/>
  <c r="J3" i="66"/>
  <c r="J24" i="66"/>
  <c r="I3" i="66"/>
  <c r="I24" i="66"/>
  <c r="H3" i="66"/>
  <c r="H24" i="66"/>
  <c r="G3" i="66"/>
  <c r="G24" i="66"/>
  <c r="F3" i="66"/>
  <c r="F24" i="66"/>
  <c r="E3" i="66"/>
  <c r="E24" i="66"/>
  <c r="D3" i="66"/>
  <c r="D24" i="66"/>
  <c r="C3" i="66"/>
  <c r="C24" i="66"/>
  <c r="W15" i="66"/>
  <c r="V15" i="66"/>
  <c r="U15" i="66"/>
  <c r="T15" i="66"/>
  <c r="S15" i="66"/>
  <c r="R15" i="66"/>
  <c r="Q15" i="66"/>
  <c r="P15" i="66"/>
  <c r="O15" i="66"/>
  <c r="N15" i="66"/>
  <c r="M15" i="66"/>
  <c r="L15" i="66"/>
  <c r="K15" i="66"/>
  <c r="J15" i="66"/>
  <c r="I15" i="66"/>
  <c r="H15" i="66"/>
  <c r="G15" i="66"/>
  <c r="F15" i="66"/>
  <c r="E15" i="66"/>
  <c r="D15" i="66"/>
  <c r="C15" i="66"/>
  <c r="W5" i="65"/>
  <c r="V5" i="65"/>
  <c r="U5" i="65"/>
  <c r="T5" i="65"/>
  <c r="S5" i="65"/>
  <c r="R5" i="65"/>
  <c r="Q5" i="65"/>
  <c r="P5" i="65"/>
  <c r="O5" i="65"/>
  <c r="N5" i="65"/>
  <c r="M5" i="65"/>
  <c r="L5" i="65"/>
  <c r="K5" i="65"/>
  <c r="J5" i="65"/>
  <c r="I5" i="65"/>
  <c r="H5" i="65"/>
  <c r="G5" i="65"/>
  <c r="F5" i="65"/>
  <c r="E5" i="65"/>
  <c r="D5" i="65"/>
  <c r="C5" i="65"/>
  <c r="W5" i="64"/>
  <c r="V5" i="64"/>
  <c r="U5" i="64"/>
  <c r="T5" i="64"/>
  <c r="S5" i="64"/>
  <c r="R5" i="64"/>
  <c r="Q5" i="64"/>
  <c r="P5" i="64"/>
  <c r="O5" i="64"/>
  <c r="N5" i="64"/>
  <c r="M5" i="64"/>
  <c r="L5" i="64"/>
  <c r="K5" i="64"/>
  <c r="J5" i="64"/>
  <c r="I5" i="64"/>
  <c r="H5" i="64"/>
  <c r="G5" i="64"/>
  <c r="F5" i="64"/>
  <c r="E5" i="64"/>
  <c r="D5" i="64"/>
  <c r="C5" i="64"/>
</calcChain>
</file>

<file path=xl/sharedStrings.xml><?xml version="1.0" encoding="utf-8"?>
<sst xmlns="http://schemas.openxmlformats.org/spreadsheetml/2006/main" count="564" uniqueCount="344">
  <si>
    <t>0.1</t>
  </si>
  <si>
    <t>0.2</t>
  </si>
  <si>
    <t>0.3</t>
  </si>
  <si>
    <t>salle</t>
  </si>
  <si>
    <t>Course</t>
  </si>
  <si>
    <t>Saintes</t>
  </si>
  <si>
    <t>Trophée CAO</t>
  </si>
  <si>
    <t>Equipe</t>
  </si>
  <si>
    <t>Bressuire</t>
  </si>
  <si>
    <t>Soufflerie</t>
  </si>
  <si>
    <t>n° équipe</t>
  </si>
  <si>
    <t>A</t>
  </si>
  <si>
    <t>B</t>
  </si>
  <si>
    <t>étudiant tuteur</t>
  </si>
  <si>
    <t>Mip moteur</t>
  </si>
  <si>
    <t>Chrono CAO</t>
  </si>
  <si>
    <t>Conformité</t>
  </si>
  <si>
    <t>Piste</t>
  </si>
  <si>
    <t>Stand 1</t>
  </si>
  <si>
    <t>Stand 2</t>
  </si>
  <si>
    <t>GEFFRE Joseph</t>
  </si>
  <si>
    <t>JACQUET Catherine</t>
  </si>
  <si>
    <t>RUDLOFF Laurent</t>
  </si>
  <si>
    <t>BRUNEAU Laurent</t>
  </si>
  <si>
    <t>VALAT François</t>
  </si>
  <si>
    <t>DIJON Frédéric</t>
  </si>
  <si>
    <t>Jury</t>
  </si>
  <si>
    <t>Présentation Orale CAO2</t>
  </si>
  <si>
    <t>Etudiant assistant</t>
  </si>
  <si>
    <t>Etudiant tuteur</t>
  </si>
  <si>
    <t>C</t>
  </si>
  <si>
    <t>Suppléant</t>
  </si>
  <si>
    <t>D</t>
  </si>
  <si>
    <t xml:space="preserve"> </t>
  </si>
  <si>
    <t>Présentation Orale CAO1</t>
  </si>
  <si>
    <t>LAVANDIER Mikaël</t>
  </si>
  <si>
    <t>GUIBERTEAU Laurence</t>
  </si>
  <si>
    <t>EON Antoine</t>
  </si>
  <si>
    <t>EISEN Nicolas</t>
  </si>
  <si>
    <t>MILHET Xavier</t>
  </si>
  <si>
    <t>MULLIEZ Richard</t>
  </si>
  <si>
    <t>Type</t>
  </si>
  <si>
    <t>Pons</t>
  </si>
  <si>
    <t>Lycée</t>
  </si>
  <si>
    <t>Nom</t>
  </si>
  <si>
    <t>Ville</t>
  </si>
  <si>
    <t>Emile Combes</t>
  </si>
  <si>
    <t>Maurice Genevoix</t>
  </si>
  <si>
    <t>Stand 3</t>
  </si>
  <si>
    <t>Intendance</t>
  </si>
  <si>
    <t>2nde</t>
  </si>
  <si>
    <t>E</t>
  </si>
  <si>
    <t>F</t>
  </si>
  <si>
    <t>Jury Stand</t>
  </si>
  <si>
    <t>NUMERO</t>
  </si>
  <si>
    <t>EQUIPE</t>
  </si>
  <si>
    <t>LIAISON AU SOL</t>
  </si>
  <si>
    <t>/15</t>
  </si>
  <si>
    <t>IDENTITE</t>
  </si>
  <si>
    <t>/40</t>
  </si>
  <si>
    <t>PORTFOLIO</t>
  </si>
  <si>
    <t>/25</t>
  </si>
  <si>
    <t>MARKETING</t>
  </si>
  <si>
    <t>BUDGET</t>
  </si>
  <si>
    <t>/20</t>
  </si>
  <si>
    <t>CONSIGNES:</t>
  </si>
  <si>
    <t>Compléter uniquement les champs verts</t>
  </si>
  <si>
    <t>Epreuve Qualificative</t>
  </si>
  <si>
    <t>TEMPS COURSE 1</t>
  </si>
  <si>
    <t>TEMPS COURSE 2</t>
  </si>
  <si>
    <t>TEMPS COURSE 3</t>
  </si>
  <si>
    <t>MEILLEUR TEMPS COURSE</t>
  </si>
  <si>
    <t>CLASSEMENT COURSE</t>
  </si>
  <si>
    <t>POINTS COURSE /90</t>
  </si>
  <si>
    <t>Compléter les temps en seconde dans les champs verts</t>
  </si>
  <si>
    <t>Temps de réaction</t>
  </si>
  <si>
    <t>CLASSEMENT Réaction</t>
  </si>
  <si>
    <t>POINTS Réaction /20</t>
  </si>
  <si>
    <t>Epreuve du KO</t>
  </si>
  <si>
    <t>non qualifié</t>
  </si>
  <si>
    <t>sortie en quart</t>
  </si>
  <si>
    <t>sortie en demi</t>
  </si>
  <si>
    <t>second</t>
  </si>
  <si>
    <t>vaiqueur</t>
  </si>
  <si>
    <t>POINTS KO /20</t>
  </si>
  <si>
    <t>Compléter par un 1 quand le moment ou le concurent est éliminé dans les champs verts</t>
  </si>
  <si>
    <t>Elève</t>
  </si>
  <si>
    <t>Temps d'assemblage</t>
  </si>
  <si>
    <t>CLASSEMENT CAO</t>
  </si>
  <si>
    <t>POINTS CAO /20</t>
  </si>
  <si>
    <t>Compléter les temps en minute dans les champs verts</t>
  </si>
  <si>
    <t>Jury Soutenance</t>
  </si>
  <si>
    <t>CONCEPTION</t>
  </si>
  <si>
    <t>/30</t>
  </si>
  <si>
    <t>FABRICATION</t>
  </si>
  <si>
    <t>COLLABORATION</t>
  </si>
  <si>
    <t>PRESENTATION ORALE</t>
  </si>
  <si>
    <t>Trophée Aérodynamisme</t>
  </si>
  <si>
    <t>Trainée</t>
  </si>
  <si>
    <t>Portance essieu avant</t>
  </si>
  <si>
    <t>Portance essieu arrière</t>
  </si>
  <si>
    <t>Valeur aérodynamique</t>
  </si>
  <si>
    <t>CLASSEMENT Aéro</t>
  </si>
  <si>
    <t>POINTS Aéro /20</t>
  </si>
  <si>
    <t>Compléter avec les valeurs en gramme</t>
  </si>
  <si>
    <t>CLASSEMENT GENERAL</t>
  </si>
  <si>
    <t>POINTS COURSE  /90</t>
  </si>
  <si>
    <t>KO /20</t>
  </si>
  <si>
    <t>CAO /20</t>
  </si>
  <si>
    <t>AÉRO /20</t>
  </si>
  <si>
    <t>CLASSEMENT</t>
  </si>
  <si>
    <t>CLASSEMENT INNOVATION</t>
  </si>
  <si>
    <t>Conception</t>
  </si>
  <si>
    <t>Liaison au sol</t>
  </si>
  <si>
    <t>Fabrication</t>
  </si>
  <si>
    <t>Reclassement</t>
  </si>
  <si>
    <t>CLASSEMENT MARKETING</t>
  </si>
  <si>
    <t>Présentation orale</t>
  </si>
  <si>
    <t>Identité</t>
  </si>
  <si>
    <t>Portfolio</t>
  </si>
  <si>
    <t>Marketing</t>
  </si>
  <si>
    <t>Budget</t>
  </si>
  <si>
    <t>TOTAL /135</t>
  </si>
  <si>
    <t>CLASSEMENT RAPIDITE</t>
  </si>
  <si>
    <t>POINTS COURSE</t>
  </si>
  <si>
    <t>/90</t>
  </si>
  <si>
    <t>Tps réaction</t>
  </si>
  <si>
    <t>Classement</t>
  </si>
  <si>
    <t>CLASSEMENT AERO</t>
  </si>
  <si>
    <t>Aérodynamisme</t>
  </si>
  <si>
    <t>Vitesse</t>
  </si>
  <si>
    <t>Innovation</t>
  </si>
  <si>
    <t>Meilleur Collège</t>
  </si>
  <si>
    <t>Général</t>
  </si>
  <si>
    <t>Résultats</t>
  </si>
  <si>
    <t>pts</t>
  </si>
  <si>
    <t>Fiche de programmation</t>
  </si>
  <si>
    <t>bilan financier</t>
  </si>
  <si>
    <t>fiche conformité</t>
  </si>
  <si>
    <t>port folio</t>
  </si>
  <si>
    <t>rendu réaliste de la voiture sur le stand</t>
  </si>
  <si>
    <t>tenue de l'équipe</t>
  </si>
  <si>
    <t>logo cec</t>
  </si>
  <si>
    <t>logo cr</t>
  </si>
  <si>
    <t>logo région</t>
  </si>
  <si>
    <t>stand</t>
  </si>
  <si>
    <t>logo partenaires</t>
  </si>
  <si>
    <t>voiture</t>
  </si>
  <si>
    <t>/45</t>
  </si>
  <si>
    <t>dimensions conformes</t>
  </si>
  <si>
    <t>GAILLARD Ludovic</t>
  </si>
  <si>
    <t>BENINEL Farid</t>
  </si>
  <si>
    <t>LE ROUZIC Julian</t>
  </si>
  <si>
    <t>MICHEL Anne-Céline</t>
  </si>
  <si>
    <t>TOURNIS Stéphane</t>
  </si>
  <si>
    <t>TPS REACT /20</t>
  </si>
  <si>
    <t>Suppléant Équipe</t>
  </si>
  <si>
    <t>ok</t>
  </si>
  <si>
    <t>Nbr de participant (4 à 6)</t>
  </si>
  <si>
    <t>Respect règlement</t>
  </si>
  <si>
    <t>TOTAL /155</t>
  </si>
  <si>
    <t>faycal.djemya@univ-poitiers.fr</t>
  </si>
  <si>
    <t>BERNARD Evelyne</t>
  </si>
  <si>
    <t>ZAIDI HAMID</t>
  </si>
  <si>
    <t>bressuire</t>
  </si>
  <si>
    <t>poitiers</t>
  </si>
  <si>
    <t>LARRIEU Thomas</t>
  </si>
  <si>
    <t xml:space="preserve">QUINTON Bruno </t>
  </si>
  <si>
    <t>BOUCHET Olivier</t>
  </si>
  <si>
    <t xml:space="preserve">DUQUEROIX Lionel </t>
  </si>
  <si>
    <t>MOLLE Sabrina</t>
  </si>
  <si>
    <t>Compléter par un 1 dans les champs verts quand une caractéristique n'est pas respectée</t>
  </si>
  <si>
    <t>Nom ou logo de l'équipe</t>
  </si>
  <si>
    <t>TOTAL / 130</t>
  </si>
  <si>
    <t>SOUTENANCE   /130</t>
  </si>
  <si>
    <t>FINALITE</t>
  </si>
  <si>
    <t>EXPLICATION</t>
  </si>
  <si>
    <t>/6</t>
  </si>
  <si>
    <t>CODE SOURCE</t>
  </si>
  <si>
    <t>/4</t>
  </si>
  <si>
    <t>CAPTEURS - ACTIONNEURS</t>
  </si>
  <si>
    <t>DEMONSTRATION</t>
  </si>
  <si>
    <t>TOTAL /75</t>
  </si>
  <si>
    <t>MARTIN Pascal</t>
  </si>
  <si>
    <t xml:space="preserve"> DUCLOS Laurent</t>
  </si>
  <si>
    <t>MATHE Patrick</t>
  </si>
  <si>
    <t>Présentation CAO3</t>
  </si>
  <si>
    <t>Couhé</t>
  </si>
  <si>
    <t>Collège</t>
  </si>
  <si>
    <t>5ème</t>
  </si>
  <si>
    <t>André Brouillet</t>
  </si>
  <si>
    <t>Mélina VIDAL</t>
  </si>
  <si>
    <t>Elsa LARGE</t>
  </si>
  <si>
    <t>Léa PETIT</t>
  </si>
  <si>
    <t>Maëva GANIVET</t>
  </si>
  <si>
    <t>Margot FAVRAUD</t>
  </si>
  <si>
    <t>Elisa MATHIEU</t>
  </si>
  <si>
    <t>Lucie CHARLES</t>
  </si>
  <si>
    <t>Miguel MONTEIRO</t>
  </si>
  <si>
    <t>Claire BOULNOIS </t>
  </si>
  <si>
    <t>Bastien GIRARD</t>
  </si>
  <si>
    <t xml:space="preserve">Maxime GREAU </t>
  </si>
  <si>
    <t xml:space="preserve">Simon MAROT </t>
  </si>
  <si>
    <t xml:space="preserve">Bazile MASSE </t>
  </si>
  <si>
    <t xml:space="preserve">Justine RENEAUME </t>
  </si>
  <si>
    <t xml:space="preserve">Vincent BASSEMAYOUSSE-POTTIER  </t>
  </si>
  <si>
    <t xml:space="preserve">Axel BONNIN </t>
  </si>
  <si>
    <t xml:space="preserve">Charly BOUTET </t>
  </si>
  <si>
    <t xml:space="preserve">MAZOYER Matis </t>
  </si>
  <si>
    <t xml:space="preserve">Sara MOKRI </t>
  </si>
  <si>
    <t xml:space="preserve">Flavien ROUSSELOT </t>
  </si>
  <si>
    <t xml:space="preserve"> Bastien BOUFFARD</t>
  </si>
  <si>
    <t xml:space="preserve">Arthur GROYER </t>
  </si>
  <si>
    <t xml:space="preserve">Mattis MOUCHARD </t>
  </si>
  <si>
    <t xml:space="preserve">Stanislas ROSENSTEIN </t>
  </si>
  <si>
    <t xml:space="preserve">Florian TIERPIED </t>
  </si>
  <si>
    <t xml:space="preserve">Amaury AUGER </t>
  </si>
  <si>
    <t xml:space="preserve">Agathe CHAZELAS </t>
  </si>
  <si>
    <t xml:space="preserve"> Julian LEFLAMENT</t>
  </si>
  <si>
    <t xml:space="preserve">Benjamin PASQUIER </t>
  </si>
  <si>
    <t xml:space="preserve">Bastien SIMON-BOUHET </t>
  </si>
  <si>
    <t xml:space="preserve">WINNER GAMES </t>
  </si>
  <si>
    <t>Mathis BELLOTEAU</t>
  </si>
  <si>
    <t>Maxime PETIT</t>
  </si>
  <si>
    <t>Maxime DYTRYCH</t>
  </si>
  <si>
    <t>Dimitri TRUTEAU</t>
  </si>
  <si>
    <t>Axel LAHONTA</t>
  </si>
  <si>
    <t>M81</t>
  </si>
  <si>
    <t xml:space="preserve">Estéban COUTANT-MICHENOT </t>
  </si>
  <si>
    <t xml:space="preserve"> Pierre GABORIAU</t>
  </si>
  <si>
    <t xml:space="preserve">Charli HAY </t>
  </si>
  <si>
    <t xml:space="preserve"> Loan MARTIN</t>
  </si>
  <si>
    <t xml:space="preserve">Erwan SCHAEBEL </t>
  </si>
  <si>
    <t xml:space="preserve">Clément TURPEAU </t>
  </si>
  <si>
    <t>RASTA CAR</t>
  </si>
  <si>
    <t xml:space="preserve">Fabien DELLA ROSSA </t>
  </si>
  <si>
    <t xml:space="preserve">Arthur DEVELLE </t>
  </si>
  <si>
    <t xml:space="preserve">Hugo GAUDAIS  </t>
  </si>
  <si>
    <t xml:space="preserve">Thibault LE TOLLEC </t>
  </si>
  <si>
    <t xml:space="preserve">Hugo LEBLAN-FALZONE </t>
  </si>
  <si>
    <t>IRON CAR</t>
  </si>
  <si>
    <t>Méléma</t>
  </si>
  <si>
    <t>ROLLERCOASTER</t>
  </si>
  <si>
    <t>HAB5</t>
  </si>
  <si>
    <t>LUCKY PILOTS</t>
  </si>
  <si>
    <t xml:space="preserve">R'MES </t>
  </si>
  <si>
    <t>Eval. Innovation Programmation</t>
  </si>
  <si>
    <t>DESIGN</t>
  </si>
  <si>
    <t>TOTAL /25</t>
  </si>
  <si>
    <t>/12</t>
  </si>
  <si>
    <t>Mode de communication</t>
  </si>
  <si>
    <t>TOTAL / 40</t>
  </si>
  <si>
    <t>TOTAL /130</t>
  </si>
  <si>
    <t>STAND    /130</t>
  </si>
  <si>
    <t>REGLEMENT   /25</t>
  </si>
  <si>
    <t>PROGRAMMATION /40</t>
  </si>
  <si>
    <t>TOTAL /495</t>
  </si>
  <si>
    <t>Agrigeek</t>
  </si>
  <si>
    <t>Lucie AUVIN</t>
  </si>
  <si>
    <t>Celestin FOUET</t>
  </si>
  <si>
    <t>Arno PICARD</t>
  </si>
  <si>
    <t>Corentin FRETIER</t>
  </si>
  <si>
    <t>Nahelle ABONNEAU</t>
  </si>
  <si>
    <t>Florine FOUET</t>
  </si>
  <si>
    <t>WWF Racing</t>
  </si>
  <si>
    <t>Souad MEUNIER</t>
  </si>
  <si>
    <t>Mathéo CHARVET</t>
  </si>
  <si>
    <t>Louna JAMET</t>
  </si>
  <si>
    <t>Meridith LOUISY</t>
  </si>
  <si>
    <t>Louis POUVREAU</t>
  </si>
  <si>
    <t>Mathias PORGE</t>
  </si>
  <si>
    <t>Valentin BOUQUET</t>
  </si>
  <si>
    <t>Aymeric PAOLETTI</t>
  </si>
  <si>
    <t>Maxence PROUD</t>
  </si>
  <si>
    <t xml:space="preserve"> Julien LARDRY</t>
  </si>
  <si>
    <t>Mano POPOVIC</t>
  </si>
  <si>
    <t>Eliott GOSSEZ</t>
  </si>
  <si>
    <t>Jules BISSELER</t>
  </si>
  <si>
    <t>Quentin GROSSEMY</t>
  </si>
  <si>
    <t>Dorian LARGEAU</t>
  </si>
  <si>
    <t>Léo BELLANGER</t>
  </si>
  <si>
    <t>Arthur FOURRE</t>
  </si>
  <si>
    <t>Clément GOURRAUD</t>
  </si>
  <si>
    <t>Dylan SOULARD</t>
  </si>
  <si>
    <t>Amine GABTENI</t>
  </si>
  <si>
    <t>Darius GUYOT</t>
  </si>
  <si>
    <t>Alix AUTUORO</t>
  </si>
  <si>
    <t>Jade CAZES</t>
  </si>
  <si>
    <t>Raphaël DEUNIER</t>
  </si>
  <si>
    <t>Laura GARREAU</t>
  </si>
  <si>
    <t>Rémy GUENON</t>
  </si>
  <si>
    <t>Emilie DESPINOY</t>
  </si>
  <si>
    <t>Marjorie GERMANEAU</t>
  </si>
  <si>
    <t>Simon MOINEAUD</t>
  </si>
  <si>
    <t>Antoine MOCQUAIS</t>
  </si>
  <si>
    <t>Lucas BRANCHEREAU</t>
  </si>
  <si>
    <t>Alexis GASTE</t>
  </si>
  <si>
    <t>Paul GOUMETTAUD</t>
  </si>
  <si>
    <t>Baptiste DELPEYROUX</t>
  </si>
  <si>
    <t>Raphaël GUIGNABEL</t>
  </si>
  <si>
    <t>Victor LABUSSIERE</t>
  </si>
  <si>
    <t>Joyce ANDRIAMAHAZOSOA</t>
  </si>
  <si>
    <t>Florent TRAN</t>
  </si>
  <si>
    <t>Camille FAVREAU</t>
  </si>
  <si>
    <t>Hugo LEBATARD-PUGET</t>
  </si>
  <si>
    <t>Paolo RASELLI</t>
  </si>
  <si>
    <t>Baptiste GROLLEAU</t>
  </si>
  <si>
    <t>Mathis RENAUDIN</t>
  </si>
  <si>
    <t>Baptiste LEMEU</t>
  </si>
  <si>
    <t>Antoine COMINET</t>
  </si>
  <si>
    <t>Yoann BEZARD</t>
  </si>
  <si>
    <t>Clément CHASSANG</t>
  </si>
  <si>
    <t>Laura HERILLARD</t>
  </si>
  <si>
    <t>Maxime CHALET</t>
  </si>
  <si>
    <t>Baptiste HARDION</t>
  </si>
  <si>
    <t>Martin SIRE</t>
  </si>
  <si>
    <t>THOMAS Adrien</t>
  </si>
  <si>
    <t>AMARY Maxence</t>
  </si>
  <si>
    <t>ARNAULT Camille</t>
  </si>
  <si>
    <t>BEAU Quentin</t>
  </si>
  <si>
    <t>BEAUFORT Axel</t>
  </si>
  <si>
    <t>POLYDORE Alexis</t>
  </si>
  <si>
    <t>ESSAFI Mamoune</t>
  </si>
  <si>
    <t>JOURDAIN Jean</t>
  </si>
  <si>
    <t>VAUVILLIER Dorian</t>
  </si>
  <si>
    <t>Organisateur</t>
  </si>
  <si>
    <t>Oral</t>
  </si>
  <si>
    <t>CHAUVIN Lucas</t>
  </si>
  <si>
    <t>ZANARDO Christophe</t>
  </si>
  <si>
    <t>TROCHET Sabrine</t>
  </si>
  <si>
    <t>PULCINA Alexandra</t>
  </si>
  <si>
    <t>PIRAUDEAU Flavien</t>
  </si>
  <si>
    <t>MENNESSON Axel</t>
  </si>
  <si>
    <t>LATREILLE Julien</t>
  </si>
  <si>
    <t>KWOCZ Marie</t>
  </si>
  <si>
    <t>GUILLET Killian</t>
  </si>
  <si>
    <t>ESCALONA Thomas</t>
  </si>
  <si>
    <t>EL OHCINI Abdelhakim</t>
  </si>
  <si>
    <t>DIENG Mohamed lamine</t>
  </si>
  <si>
    <t>DEHAME Julien</t>
  </si>
  <si>
    <t>-</t>
  </si>
  <si>
    <t>Programmation</t>
  </si>
  <si>
    <t>R4MES</t>
  </si>
  <si>
    <t>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</si>
</sst>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color theme="1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b/>
      <sz val="14"/>
      <color indexed="10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Forte"/>
      <family val="4"/>
    </font>
    <font>
      <sz val="12"/>
      <name val="Forte"/>
      <family val="4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246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3">
    <xf numFmtId="0" fontId="0" fillId="0" borderId="0" xfId="0"/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1943" applyFont="1" applyAlignment="1">
      <alignment horizontal="center" vertical="center"/>
    </xf>
    <xf numFmtId="0" fontId="13" fillId="0" borderId="7" xfId="1943" applyFont="1" applyBorder="1" applyAlignment="1">
      <alignment horizontal="center" vertical="center"/>
    </xf>
    <xf numFmtId="0" fontId="13" fillId="0" borderId="8" xfId="1943" applyFont="1" applyBorder="1" applyAlignment="1">
      <alignment horizontal="center" vertical="center"/>
    </xf>
    <xf numFmtId="0" fontId="13" fillId="0" borderId="19" xfId="1943" applyFont="1" applyBorder="1" applyAlignment="1">
      <alignment horizontal="center" vertical="center"/>
    </xf>
    <xf numFmtId="0" fontId="13" fillId="0" borderId="12" xfId="1943" applyFont="1" applyBorder="1" applyAlignment="1">
      <alignment horizontal="center" vertical="center" wrapText="1"/>
    </xf>
    <xf numFmtId="0" fontId="13" fillId="0" borderId="13" xfId="1943" applyFont="1" applyBorder="1" applyAlignment="1">
      <alignment horizontal="center" vertical="center" wrapText="1"/>
    </xf>
    <xf numFmtId="0" fontId="13" fillId="0" borderId="20" xfId="1943" applyFont="1" applyBorder="1" applyAlignment="1">
      <alignment horizontal="center" vertical="center" wrapText="1"/>
    </xf>
    <xf numFmtId="0" fontId="16" fillId="0" borderId="10" xfId="1943" applyFont="1" applyBorder="1" applyAlignment="1">
      <alignment horizontal="center" vertical="center"/>
    </xf>
    <xf numFmtId="0" fontId="16" fillId="0" borderId="12" xfId="1943" applyFont="1" applyBorder="1" applyAlignment="1">
      <alignment horizontal="center" vertical="center"/>
    </xf>
    <xf numFmtId="0" fontId="14" fillId="0" borderId="0" xfId="1943" applyFont="1" applyFill="1" applyAlignment="1">
      <alignment horizontal="center" vertical="center"/>
    </xf>
    <xf numFmtId="0" fontId="12" fillId="0" borderId="0" xfId="1943" applyFont="1" applyFill="1" applyAlignment="1">
      <alignment horizontal="center" vertical="center"/>
    </xf>
    <xf numFmtId="0" fontId="17" fillId="0" borderId="25" xfId="1943" applyFont="1" applyBorder="1" applyAlignment="1">
      <alignment horizontal="center" vertical="center"/>
    </xf>
    <xf numFmtId="0" fontId="17" fillId="0" borderId="26" xfId="1943" applyFont="1" applyBorder="1" applyAlignment="1">
      <alignment horizontal="center" vertical="center"/>
    </xf>
    <xf numFmtId="0" fontId="17" fillId="0" borderId="27" xfId="1943" applyFont="1" applyBorder="1" applyAlignment="1">
      <alignment horizontal="center" vertical="center"/>
    </xf>
    <xf numFmtId="0" fontId="13" fillId="0" borderId="12" xfId="1943" applyFont="1" applyBorder="1" applyAlignment="1">
      <alignment horizontal="center" vertical="center"/>
    </xf>
    <xf numFmtId="0" fontId="15" fillId="0" borderId="7" xfId="1943" applyFont="1" applyBorder="1" applyAlignment="1">
      <alignment horizontal="center" vertical="center"/>
    </xf>
    <xf numFmtId="0" fontId="12" fillId="2" borderId="8" xfId="1943" applyNumberFormat="1" applyFont="1" applyFill="1" applyBorder="1" applyAlignment="1" applyProtection="1">
      <alignment horizontal="center" vertical="center"/>
      <protection locked="0"/>
    </xf>
    <xf numFmtId="0" fontId="15" fillId="0" borderId="10" xfId="1943" applyFont="1" applyBorder="1" applyAlignment="1">
      <alignment horizontal="center" vertical="center"/>
    </xf>
    <xf numFmtId="0" fontId="12" fillId="2" borderId="1" xfId="1943" applyNumberFormat="1" applyFont="1" applyFill="1" applyBorder="1" applyAlignment="1" applyProtection="1">
      <alignment horizontal="center" vertical="center"/>
      <protection locked="0"/>
    </xf>
    <xf numFmtId="0" fontId="12" fillId="2" borderId="3" xfId="1943" applyNumberFormat="1" applyFont="1" applyFill="1" applyBorder="1" applyAlignment="1" applyProtection="1">
      <alignment horizontal="center" vertical="center"/>
      <protection locked="0"/>
    </xf>
    <xf numFmtId="0" fontId="12" fillId="2" borderId="22" xfId="1943" applyNumberFormat="1" applyFont="1" applyFill="1" applyBorder="1" applyAlignment="1" applyProtection="1">
      <alignment horizontal="center" vertical="center"/>
      <protection locked="0"/>
    </xf>
    <xf numFmtId="0" fontId="15" fillId="0" borderId="10" xfId="1943" applyFont="1" applyBorder="1" applyAlignment="1">
      <alignment horizontal="center" vertical="center" wrapText="1"/>
    </xf>
    <xf numFmtId="0" fontId="15" fillId="0" borderId="7" xfId="1943" applyFont="1" applyBorder="1" applyAlignment="1">
      <alignment horizontal="center" vertical="center" wrapText="1"/>
    </xf>
    <xf numFmtId="0" fontId="12" fillId="0" borderId="8" xfId="1943" applyNumberFormat="1" applyFont="1" applyBorder="1" applyAlignment="1">
      <alignment horizontal="center" vertical="center"/>
    </xf>
    <xf numFmtId="0" fontId="12" fillId="0" borderId="19" xfId="1943" applyNumberFormat="1" applyFont="1" applyBorder="1" applyAlignment="1">
      <alignment horizontal="center" vertical="center"/>
    </xf>
    <xf numFmtId="0" fontId="15" fillId="0" borderId="25" xfId="1943" applyFont="1" applyBorder="1" applyAlignment="1">
      <alignment horizontal="center" vertical="center" wrapText="1"/>
    </xf>
    <xf numFmtId="0" fontId="12" fillId="0" borderId="26" xfId="1943" applyFont="1" applyBorder="1" applyAlignment="1">
      <alignment horizontal="center" vertical="center"/>
    </xf>
    <xf numFmtId="0" fontId="12" fillId="0" borderId="28" xfId="1943" applyFont="1" applyBorder="1" applyAlignment="1">
      <alignment horizontal="center" vertical="center"/>
    </xf>
    <xf numFmtId="0" fontId="20" fillId="0" borderId="25" xfId="1943" applyFont="1" applyBorder="1" applyAlignment="1">
      <alignment horizontal="center" vertical="center" wrapText="1"/>
    </xf>
    <xf numFmtId="0" fontId="20" fillId="0" borderId="26" xfId="1943" applyFont="1" applyBorder="1" applyAlignment="1">
      <alignment horizontal="center" vertical="center"/>
    </xf>
    <xf numFmtId="0" fontId="20" fillId="0" borderId="27" xfId="1943" applyFont="1" applyBorder="1" applyAlignment="1">
      <alignment horizontal="center" vertical="center"/>
    </xf>
    <xf numFmtId="0" fontId="21" fillId="0" borderId="0" xfId="1943" applyFont="1" applyAlignment="1">
      <alignment horizontal="center" vertical="center"/>
    </xf>
    <xf numFmtId="0" fontId="15" fillId="0" borderId="25" xfId="1943" applyFont="1" applyBorder="1" applyAlignment="1">
      <alignment horizontal="center" vertical="center"/>
    </xf>
    <xf numFmtId="0" fontId="12" fillId="2" borderId="26" xfId="1943" applyNumberFormat="1" applyFont="1" applyFill="1" applyBorder="1" applyAlignment="1" applyProtection="1">
      <alignment horizontal="center" vertical="center"/>
      <protection locked="0"/>
    </xf>
    <xf numFmtId="0" fontId="12" fillId="2" borderId="28" xfId="1943" applyNumberFormat="1" applyFont="1" applyFill="1" applyBorder="1" applyAlignment="1" applyProtection="1">
      <alignment horizontal="center" vertical="center"/>
      <protection locked="0"/>
    </xf>
    <xf numFmtId="0" fontId="13" fillId="0" borderId="23" xfId="1943" applyFont="1" applyBorder="1" applyAlignment="1">
      <alignment horizontal="center" vertical="center"/>
    </xf>
    <xf numFmtId="0" fontId="13" fillId="2" borderId="3" xfId="1943" applyFont="1" applyFill="1" applyBorder="1" applyAlignment="1" applyProtection="1">
      <alignment horizontal="center" vertical="center"/>
      <protection locked="0"/>
    </xf>
    <xf numFmtId="0" fontId="13" fillId="2" borderId="29" xfId="1943" applyFont="1" applyFill="1" applyBorder="1" applyAlignment="1" applyProtection="1">
      <alignment horizontal="center" vertical="center"/>
      <protection locked="0"/>
    </xf>
    <xf numFmtId="0" fontId="13" fillId="0" borderId="10" xfId="1943" applyFont="1" applyBorder="1" applyAlignment="1">
      <alignment horizontal="center" vertical="center"/>
    </xf>
    <xf numFmtId="0" fontId="13" fillId="2" borderId="1" xfId="1943" applyFont="1" applyFill="1" applyBorder="1" applyAlignment="1" applyProtection="1">
      <alignment horizontal="center" vertical="center"/>
      <protection locked="0"/>
    </xf>
    <xf numFmtId="0" fontId="13" fillId="2" borderId="22" xfId="1943" applyFont="1" applyFill="1" applyBorder="1" applyAlignment="1" applyProtection="1">
      <alignment horizontal="center" vertical="center"/>
      <protection locked="0"/>
    </xf>
    <xf numFmtId="0" fontId="13" fillId="2" borderId="13" xfId="1943" applyFont="1" applyFill="1" applyBorder="1" applyAlignment="1" applyProtection="1">
      <alignment horizontal="center" vertical="center"/>
      <protection locked="0"/>
    </xf>
    <xf numFmtId="0" fontId="13" fillId="2" borderId="20" xfId="1943" applyFont="1" applyFill="1" applyBorder="1" applyAlignment="1" applyProtection="1">
      <alignment horizontal="center" vertical="center"/>
      <protection locked="0"/>
    </xf>
    <xf numFmtId="0" fontId="13" fillId="0" borderId="0" xfId="1943" applyFont="1" applyFill="1" applyBorder="1" applyAlignment="1">
      <alignment horizontal="center" vertical="center"/>
    </xf>
    <xf numFmtId="0" fontId="20" fillId="0" borderId="28" xfId="1943" applyFont="1" applyBorder="1" applyAlignment="1">
      <alignment horizontal="center" vertical="center"/>
    </xf>
    <xf numFmtId="0" fontId="22" fillId="0" borderId="0" xfId="1943" applyFont="1" applyAlignment="1">
      <alignment horizontal="center" vertical="center"/>
    </xf>
    <xf numFmtId="0" fontId="5" fillId="0" borderId="0" xfId="1943" applyFont="1"/>
    <xf numFmtId="0" fontId="13" fillId="0" borderId="1" xfId="1943" applyFont="1" applyBorder="1" applyAlignment="1">
      <alignment horizontal="center" vertical="center" wrapText="1"/>
    </xf>
    <xf numFmtId="0" fontId="13" fillId="0" borderId="22" xfId="1943" applyFont="1" applyBorder="1" applyAlignment="1">
      <alignment horizontal="center" vertical="center" wrapText="1"/>
    </xf>
    <xf numFmtId="0" fontId="14" fillId="2" borderId="1" xfId="1943" applyFont="1" applyFill="1" applyBorder="1" applyAlignment="1" applyProtection="1">
      <alignment horizontal="center" vertical="center" wrapText="1"/>
      <protection locked="0"/>
    </xf>
    <xf numFmtId="0" fontId="14" fillId="2" borderId="22" xfId="1943" applyFont="1" applyFill="1" applyBorder="1" applyAlignment="1" applyProtection="1">
      <alignment horizontal="center" vertical="center" wrapText="1"/>
      <protection locked="0"/>
    </xf>
    <xf numFmtId="0" fontId="15" fillId="0" borderId="12" xfId="1943" applyFont="1" applyBorder="1" applyAlignment="1">
      <alignment horizontal="center" vertical="center"/>
    </xf>
    <xf numFmtId="0" fontId="12" fillId="2" borderId="13" xfId="1943" applyNumberFormat="1" applyFont="1" applyFill="1" applyBorder="1" applyAlignment="1" applyProtection="1">
      <alignment horizontal="center" vertical="center"/>
      <protection locked="0"/>
    </xf>
    <xf numFmtId="0" fontId="12" fillId="2" borderId="20" xfId="1943" applyNumberFormat="1" applyFont="1" applyFill="1" applyBorder="1" applyAlignment="1" applyProtection="1">
      <alignment horizontal="center" vertical="center"/>
      <protection locked="0"/>
    </xf>
    <xf numFmtId="0" fontId="17" fillId="0" borderId="28" xfId="1943" applyFont="1" applyBorder="1" applyAlignment="1">
      <alignment horizontal="center" vertical="center"/>
    </xf>
    <xf numFmtId="0" fontId="12" fillId="0" borderId="0" xfId="1943" applyFont="1" applyAlignment="1" applyProtection="1">
      <alignment horizontal="center" vertical="center"/>
    </xf>
    <xf numFmtId="0" fontId="13" fillId="0" borderId="7" xfId="1943" applyFont="1" applyBorder="1" applyAlignment="1" applyProtection="1">
      <alignment horizontal="center" vertical="center"/>
    </xf>
    <xf numFmtId="0" fontId="13" fillId="0" borderId="8" xfId="1943" applyFont="1" applyBorder="1" applyAlignment="1" applyProtection="1">
      <alignment horizontal="center" vertical="center"/>
    </xf>
    <xf numFmtId="0" fontId="13" fillId="0" borderId="19" xfId="1943" applyFont="1" applyBorder="1" applyAlignment="1" applyProtection="1">
      <alignment horizontal="center" vertical="center"/>
    </xf>
    <xf numFmtId="0" fontId="13" fillId="0" borderId="12" xfId="1943" applyFont="1" applyBorder="1" applyAlignment="1" applyProtection="1">
      <alignment horizontal="center" vertical="center"/>
    </xf>
    <xf numFmtId="0" fontId="13" fillId="0" borderId="13" xfId="1943" applyFont="1" applyBorder="1" applyAlignment="1" applyProtection="1">
      <alignment horizontal="center" vertical="center" wrapText="1"/>
    </xf>
    <xf numFmtId="0" fontId="13" fillId="0" borderId="20" xfId="1943" applyFont="1" applyBorder="1" applyAlignment="1" applyProtection="1">
      <alignment horizontal="center" vertical="center" wrapText="1"/>
    </xf>
    <xf numFmtId="0" fontId="13" fillId="0" borderId="30" xfId="1943" applyFont="1" applyBorder="1" applyAlignment="1" applyProtection="1">
      <alignment horizontal="center" vertical="center"/>
    </xf>
    <xf numFmtId="0" fontId="13" fillId="0" borderId="25" xfId="1943" applyFont="1" applyBorder="1" applyAlignment="1" applyProtection="1">
      <alignment horizontal="center" vertical="center"/>
    </xf>
    <xf numFmtId="0" fontId="12" fillId="0" borderId="26" xfId="1943" applyNumberFormat="1" applyFont="1" applyFill="1" applyBorder="1" applyAlignment="1" applyProtection="1">
      <alignment horizontal="center" vertical="center"/>
    </xf>
    <xf numFmtId="0" fontId="12" fillId="0" borderId="27" xfId="1943" applyNumberFormat="1" applyFont="1" applyFill="1" applyBorder="1" applyAlignment="1" applyProtection="1">
      <alignment horizontal="center" vertical="center"/>
    </xf>
    <xf numFmtId="0" fontId="15" fillId="0" borderId="25" xfId="1943" applyFont="1" applyBorder="1" applyAlignment="1" applyProtection="1">
      <alignment horizontal="center" vertical="center" wrapText="1"/>
    </xf>
    <xf numFmtId="0" fontId="12" fillId="0" borderId="26" xfId="1943" applyFont="1" applyBorder="1" applyAlignment="1" applyProtection="1">
      <alignment horizontal="center" vertical="center"/>
    </xf>
    <xf numFmtId="0" fontId="12" fillId="0" borderId="28" xfId="1943" applyFont="1" applyBorder="1" applyAlignment="1" applyProtection="1">
      <alignment horizontal="center" vertical="center"/>
    </xf>
    <xf numFmtId="0" fontId="20" fillId="0" borderId="25" xfId="1943" applyFont="1" applyBorder="1" applyAlignment="1" applyProtection="1">
      <alignment horizontal="center" vertical="center" wrapText="1"/>
    </xf>
    <xf numFmtId="0" fontId="20" fillId="0" borderId="26" xfId="1943" applyFont="1" applyBorder="1" applyAlignment="1" applyProtection="1">
      <alignment horizontal="center" vertical="center"/>
    </xf>
    <xf numFmtId="0" fontId="20" fillId="0" borderId="28" xfId="1943" applyFont="1" applyBorder="1" applyAlignment="1" applyProtection="1">
      <alignment horizontal="center" vertical="center"/>
    </xf>
    <xf numFmtId="0" fontId="21" fillId="0" borderId="0" xfId="1943" applyFont="1" applyAlignment="1" applyProtection="1">
      <alignment horizontal="center" vertical="center"/>
    </xf>
    <xf numFmtId="0" fontId="2" fillId="0" borderId="0" xfId="1943" applyFont="1" applyAlignment="1">
      <alignment horizontal="center" vertical="center" wrapText="1"/>
    </xf>
    <xf numFmtId="0" fontId="2" fillId="0" borderId="0" xfId="1943" applyFont="1" applyAlignment="1">
      <alignment horizontal="left" vertical="center" wrapText="1"/>
    </xf>
    <xf numFmtId="0" fontId="13" fillId="0" borderId="7" xfId="1943" applyFont="1" applyBorder="1" applyAlignment="1">
      <alignment horizontal="left" vertical="center" wrapText="1"/>
    </xf>
    <xf numFmtId="0" fontId="13" fillId="0" borderId="8" xfId="1943" applyFont="1" applyBorder="1" applyAlignment="1">
      <alignment horizontal="center" vertical="center" wrapText="1"/>
    </xf>
    <xf numFmtId="0" fontId="13" fillId="0" borderId="19" xfId="1943" applyFont="1" applyBorder="1" applyAlignment="1">
      <alignment horizontal="center" vertical="center" wrapText="1"/>
    </xf>
    <xf numFmtId="0" fontId="14" fillId="0" borderId="0" xfId="1943" applyFont="1" applyAlignment="1">
      <alignment horizontal="center" vertical="center" wrapText="1"/>
    </xf>
    <xf numFmtId="0" fontId="13" fillId="0" borderId="10" xfId="1943" applyFont="1" applyBorder="1" applyAlignment="1">
      <alignment horizontal="left" vertical="center" wrapText="1"/>
    </xf>
    <xf numFmtId="0" fontId="14" fillId="0" borderId="10" xfId="1943" applyFont="1" applyBorder="1" applyAlignment="1">
      <alignment horizontal="left" vertical="center" wrapText="1"/>
    </xf>
    <xf numFmtId="0" fontId="14" fillId="0" borderId="12" xfId="1943" applyFont="1" applyBorder="1" applyAlignment="1">
      <alignment horizontal="left" vertical="center" wrapText="1"/>
    </xf>
    <xf numFmtId="0" fontId="24" fillId="0" borderId="25" xfId="1943" applyFont="1" applyBorder="1" applyAlignment="1">
      <alignment horizontal="left" vertical="center" wrapText="1"/>
    </xf>
    <xf numFmtId="0" fontId="13" fillId="0" borderId="26" xfId="1943" applyFont="1" applyBorder="1" applyAlignment="1">
      <alignment horizontal="center" vertical="center" wrapText="1"/>
    </xf>
    <xf numFmtId="0" fontId="13" fillId="0" borderId="28" xfId="1943" applyFont="1" applyBorder="1" applyAlignment="1">
      <alignment horizontal="center" vertical="center" wrapText="1"/>
    </xf>
    <xf numFmtId="0" fontId="13" fillId="0" borderId="27" xfId="1943" applyFont="1" applyBorder="1" applyAlignment="1">
      <alignment horizontal="center" vertical="center" wrapText="1"/>
    </xf>
    <xf numFmtId="0" fontId="13" fillId="0" borderId="0" xfId="1943" applyFont="1" applyBorder="1" applyAlignment="1">
      <alignment vertical="center" wrapText="1"/>
    </xf>
    <xf numFmtId="0" fontId="16" fillId="0" borderId="10" xfId="1943" applyFont="1" applyBorder="1" applyAlignment="1">
      <alignment horizontal="left" vertical="center" wrapText="1"/>
    </xf>
    <xf numFmtId="0" fontId="16" fillId="0" borderId="12" xfId="1943" applyFont="1" applyBorder="1" applyAlignment="1">
      <alignment horizontal="left" vertical="center" wrapText="1"/>
    </xf>
    <xf numFmtId="0" fontId="12" fillId="0" borderId="0" xfId="1943" applyFont="1" applyAlignment="1">
      <alignment horizontal="left" vertical="center" wrapText="1"/>
    </xf>
    <xf numFmtId="0" fontId="13" fillId="0" borderId="23" xfId="1943" applyFont="1" applyBorder="1" applyAlignment="1">
      <alignment horizontal="left" vertical="center" wrapText="1"/>
    </xf>
    <xf numFmtId="0" fontId="13" fillId="0" borderId="3" xfId="1943" applyFont="1" applyBorder="1" applyAlignment="1">
      <alignment horizontal="center" vertical="center" wrapText="1"/>
    </xf>
    <xf numFmtId="0" fontId="13" fillId="0" borderId="29" xfId="1943" applyFont="1" applyBorder="1" applyAlignment="1">
      <alignment horizontal="center" vertical="center" wrapText="1"/>
    </xf>
    <xf numFmtId="0" fontId="14" fillId="0" borderId="12" xfId="1943" applyFont="1" applyBorder="1" applyAlignment="1">
      <alignment horizontal="left" vertical="center" wrapText="1" shrinkToFit="1"/>
    </xf>
    <xf numFmtId="0" fontId="25" fillId="0" borderId="13" xfId="1943" applyFont="1" applyBorder="1" applyAlignment="1">
      <alignment horizontal="center" vertical="center" wrapText="1" shrinkToFit="1"/>
    </xf>
    <xf numFmtId="0" fontId="25" fillId="0" borderId="20" xfId="1943" applyFont="1" applyBorder="1" applyAlignment="1">
      <alignment horizontal="center" vertical="center" wrapText="1" shrinkToFit="1"/>
    </xf>
    <xf numFmtId="0" fontId="14" fillId="0" borderId="0" xfId="1943" applyFont="1" applyBorder="1" applyAlignment="1">
      <alignment horizontal="left" vertical="center" wrapText="1" shrinkToFit="1"/>
    </xf>
    <xf numFmtId="0" fontId="14" fillId="0" borderId="25" xfId="1943" applyFont="1" applyBorder="1" applyAlignment="1">
      <alignment horizontal="left" vertical="center" wrapText="1" shrinkToFit="1"/>
    </xf>
    <xf numFmtId="0" fontId="23" fillId="0" borderId="26" xfId="1943" applyFont="1" applyBorder="1" applyAlignment="1">
      <alignment horizontal="center" vertical="center" wrapText="1"/>
    </xf>
    <xf numFmtId="0" fontId="23" fillId="0" borderId="28" xfId="1943" applyFont="1" applyBorder="1" applyAlignment="1">
      <alignment horizontal="center" vertical="center" wrapText="1"/>
    </xf>
    <xf numFmtId="0" fontId="26" fillId="0" borderId="0" xfId="1943" applyFont="1" applyAlignment="1">
      <alignment horizontal="center" vertical="center" wrapText="1"/>
    </xf>
    <xf numFmtId="0" fontId="27" fillId="0" borderId="0" xfId="1943" applyFont="1" applyFill="1" applyBorder="1" applyAlignment="1">
      <alignment horizontal="right" vertical="center" wrapText="1"/>
    </xf>
    <xf numFmtId="0" fontId="27" fillId="0" borderId="0" xfId="1943" applyFont="1" applyFill="1" applyBorder="1" applyAlignment="1">
      <alignment horizontal="center" vertical="center" wrapText="1"/>
    </xf>
    <xf numFmtId="0" fontId="27" fillId="0" borderId="0" xfId="1943" applyFont="1" applyFill="1" applyBorder="1" applyAlignment="1">
      <alignment horizontal="left" vertical="center" wrapText="1"/>
    </xf>
    <xf numFmtId="0" fontId="25" fillId="0" borderId="14" xfId="1943" applyFont="1" applyBorder="1" applyAlignment="1">
      <alignment horizontal="center" vertical="center" wrapText="1" shrinkToFit="1"/>
    </xf>
    <xf numFmtId="0" fontId="25" fillId="0" borderId="0" xfId="1943" applyFont="1" applyBorder="1" applyAlignment="1">
      <alignment horizontal="center" vertical="center" wrapText="1" shrinkToFit="1"/>
    </xf>
    <xf numFmtId="0" fontId="5" fillId="0" borderId="0" xfId="1943" applyFont="1" applyAlignment="1">
      <alignment horizontal="left" wrapText="1"/>
    </xf>
    <xf numFmtId="0" fontId="10" fillId="0" borderId="0" xfId="1943"/>
    <xf numFmtId="0" fontId="5" fillId="0" borderId="8" xfId="1943" applyFont="1" applyBorder="1" applyAlignment="1">
      <alignment horizontal="left" vertical="center" wrapText="1"/>
    </xf>
    <xf numFmtId="0" fontId="5" fillId="0" borderId="9" xfId="1943" applyFont="1" applyBorder="1" applyAlignment="1">
      <alignment horizontal="left" vertical="center" wrapText="1"/>
    </xf>
    <xf numFmtId="0" fontId="5" fillId="0" borderId="1" xfId="1943" applyFont="1" applyBorder="1" applyAlignment="1">
      <alignment horizontal="left" vertical="center" wrapText="1"/>
    </xf>
    <xf numFmtId="0" fontId="5" fillId="0" borderId="11" xfId="1943" applyFont="1" applyBorder="1" applyAlignment="1">
      <alignment horizontal="left" vertical="center" wrapText="1"/>
    </xf>
    <xf numFmtId="0" fontId="5" fillId="0" borderId="2" xfId="1943" applyFont="1" applyBorder="1" applyAlignment="1">
      <alignment horizontal="left" vertical="center" wrapText="1"/>
    </xf>
    <xf numFmtId="0" fontId="5" fillId="0" borderId="33" xfId="1943" applyFont="1" applyBorder="1" applyAlignment="1">
      <alignment horizontal="left" vertical="center" wrapText="1"/>
    </xf>
    <xf numFmtId="0" fontId="5" fillId="0" borderId="13" xfId="1943" applyFont="1" applyBorder="1" applyAlignment="1">
      <alignment horizontal="left" vertical="center" wrapText="1"/>
    </xf>
    <xf numFmtId="0" fontId="5" fillId="0" borderId="14" xfId="1943" applyFont="1" applyBorder="1" applyAlignment="1">
      <alignment horizontal="left" vertical="center" wrapText="1"/>
    </xf>
    <xf numFmtId="0" fontId="5" fillId="0" borderId="0" xfId="1943" applyFont="1" applyAlignment="1">
      <alignment wrapText="1"/>
    </xf>
    <xf numFmtId="0" fontId="13" fillId="0" borderId="14" xfId="1943" applyFont="1" applyBorder="1" applyAlignment="1">
      <alignment horizontal="center" vertical="center" wrapText="1"/>
    </xf>
    <xf numFmtId="0" fontId="23" fillId="0" borderId="1" xfId="1943" applyFont="1" applyBorder="1" applyAlignment="1">
      <alignment horizontal="center" vertical="center" wrapText="1"/>
    </xf>
    <xf numFmtId="0" fontId="23" fillId="0" borderId="13" xfId="1943" applyFont="1" applyBorder="1" applyAlignment="1">
      <alignment horizontal="center" vertical="center" wrapText="1"/>
    </xf>
    <xf numFmtId="0" fontId="23" fillId="0" borderId="22" xfId="1943" applyFont="1" applyBorder="1" applyAlignment="1">
      <alignment horizontal="center" vertical="center" wrapText="1"/>
    </xf>
    <xf numFmtId="0" fontId="23" fillId="0" borderId="20" xfId="1943" applyFont="1" applyBorder="1" applyAlignment="1">
      <alignment horizontal="center" vertical="center" wrapText="1"/>
    </xf>
    <xf numFmtId="0" fontId="1" fillId="0" borderId="0" xfId="1943" applyFont="1" applyAlignment="1">
      <alignment horizontal="center" vertical="center"/>
    </xf>
    <xf numFmtId="0" fontId="1" fillId="0" borderId="0" xfId="1943" applyFont="1" applyAlignment="1">
      <alignment horizontal="center" vertical="center" wrapText="1"/>
    </xf>
    <xf numFmtId="0" fontId="1" fillId="0" borderId="0" xfId="1943" applyFont="1" applyFill="1" applyAlignment="1">
      <alignment horizontal="center" vertical="center"/>
    </xf>
    <xf numFmtId="0" fontId="30" fillId="4" borderId="10" xfId="1943" applyFont="1" applyFill="1" applyBorder="1" applyAlignment="1" applyProtection="1">
      <alignment horizontal="right" vertical="center"/>
    </xf>
    <xf numFmtId="0" fontId="30" fillId="4" borderId="1" xfId="1943" applyFont="1" applyFill="1" applyBorder="1" applyAlignment="1" applyProtection="1">
      <alignment horizontal="center" vertical="center"/>
    </xf>
    <xf numFmtId="0" fontId="13" fillId="4" borderId="1" xfId="1943" applyFont="1" applyFill="1" applyBorder="1" applyAlignment="1" applyProtection="1">
      <alignment horizontal="center" vertical="center" wrapText="1"/>
      <protection locked="0"/>
    </xf>
    <xf numFmtId="0" fontId="13" fillId="4" borderId="22" xfId="1943" applyFont="1" applyFill="1" applyBorder="1" applyAlignment="1" applyProtection="1">
      <alignment horizontal="center" vertical="center" wrapText="1"/>
      <protection locked="0"/>
    </xf>
    <xf numFmtId="0" fontId="30" fillId="2" borderId="10" xfId="1943" applyFont="1" applyFill="1" applyBorder="1" applyAlignment="1" applyProtection="1">
      <alignment horizontal="right" vertical="center"/>
    </xf>
    <xf numFmtId="0" fontId="30" fillId="2" borderId="1" xfId="1943" applyFont="1" applyFill="1" applyBorder="1" applyAlignment="1" applyProtection="1">
      <alignment horizontal="center" vertical="center"/>
    </xf>
    <xf numFmtId="0" fontId="13" fillId="2" borderId="1" xfId="1943" applyFont="1" applyFill="1" applyBorder="1" applyAlignment="1" applyProtection="1">
      <alignment horizontal="center" vertical="center" wrapText="1"/>
      <protection locked="0"/>
    </xf>
    <xf numFmtId="0" fontId="13" fillId="2" borderId="22" xfId="1943" applyFont="1" applyFill="1" applyBorder="1" applyAlignment="1" applyProtection="1">
      <alignment horizontal="center" vertical="center" wrapText="1"/>
      <protection locked="0"/>
    </xf>
    <xf numFmtId="0" fontId="30" fillId="2" borderId="10" xfId="1943" applyFont="1" applyFill="1" applyBorder="1" applyAlignment="1" applyProtection="1">
      <alignment horizontal="left" vertical="center"/>
    </xf>
    <xf numFmtId="0" fontId="17" fillId="0" borderId="27" xfId="1943" applyFont="1" applyBorder="1" applyAlignment="1">
      <alignment horizontal="center" vertical="center" wrapText="1"/>
    </xf>
    <xf numFmtId="0" fontId="23" fillId="0" borderId="11" xfId="1943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30" fillId="4" borderId="7" xfId="1943" applyFont="1" applyFill="1" applyBorder="1" applyAlignment="1" applyProtection="1">
      <alignment horizontal="right" vertical="center"/>
    </xf>
    <xf numFmtId="0" fontId="30" fillId="4" borderId="8" xfId="1943" applyFont="1" applyFill="1" applyBorder="1" applyAlignment="1" applyProtection="1">
      <alignment horizontal="center" vertical="center"/>
    </xf>
    <xf numFmtId="0" fontId="13" fillId="4" borderId="8" xfId="1943" applyFont="1" applyFill="1" applyBorder="1" applyAlignment="1" applyProtection="1">
      <alignment horizontal="center" vertical="center" wrapText="1"/>
      <protection locked="0"/>
    </xf>
    <xf numFmtId="0" fontId="13" fillId="4" borderId="19" xfId="1943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23" fillId="0" borderId="1" xfId="1943" applyFont="1" applyBorder="1" applyAlignment="1">
      <alignment horizontal="center" vertical="center" wrapText="1"/>
    </xf>
    <xf numFmtId="0" fontId="23" fillId="0" borderId="22" xfId="1943" applyFont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/>
    </xf>
    <xf numFmtId="0" fontId="8" fillId="5" borderId="15" xfId="0" applyFont="1" applyFill="1" applyBorder="1" applyAlignment="1">
      <alignment horizontal="left"/>
    </xf>
    <xf numFmtId="0" fontId="8" fillId="5" borderId="9" xfId="0" applyFont="1" applyFill="1" applyBorder="1" applyAlignment="1">
      <alignment horizontal="left"/>
    </xf>
    <xf numFmtId="0" fontId="8" fillId="5" borderId="17" xfId="0" applyFont="1" applyFill="1" applyBorder="1" applyAlignment="1">
      <alignment horizontal="left"/>
    </xf>
    <xf numFmtId="0" fontId="0" fillId="5" borderId="10" xfId="0" applyFont="1" applyFill="1" applyBorder="1" applyAlignment="1">
      <alignment horizontal="left"/>
    </xf>
    <xf numFmtId="0" fontId="0" fillId="5" borderId="5" xfId="0" applyFont="1" applyFill="1" applyBorder="1" applyAlignment="1">
      <alignment horizontal="left"/>
    </xf>
    <xf numFmtId="0" fontId="0" fillId="5" borderId="11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0" fillId="5" borderId="10" xfId="0" applyFont="1" applyFill="1" applyBorder="1" applyAlignment="1" applyProtection="1">
      <alignment horizontal="left" vertical="center" wrapText="1"/>
      <protection locked="0"/>
    </xf>
    <xf numFmtId="0" fontId="0" fillId="5" borderId="6" xfId="0" applyFont="1" applyFill="1" applyBorder="1" applyAlignment="1" applyProtection="1">
      <alignment horizontal="left" vertical="center" wrapText="1"/>
      <protection locked="0"/>
    </xf>
    <xf numFmtId="0" fontId="0" fillId="5" borderId="12" xfId="0" applyFont="1" applyFill="1" applyBorder="1" applyAlignment="1">
      <alignment horizontal="left"/>
    </xf>
    <xf numFmtId="0" fontId="0" fillId="5" borderId="16" xfId="0" applyFont="1" applyFill="1" applyBorder="1" applyAlignment="1">
      <alignment horizontal="left"/>
    </xf>
    <xf numFmtId="0" fontId="0" fillId="5" borderId="14" xfId="0" applyFont="1" applyFill="1" applyBorder="1" applyAlignment="1">
      <alignment horizontal="left"/>
    </xf>
    <xf numFmtId="0" fontId="0" fillId="5" borderId="18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4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5" borderId="11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0" fillId="0" borderId="0" xfId="1943" applyFont="1" applyAlignment="1">
      <alignment horizontal="center" vertical="center" wrapText="1"/>
    </xf>
    <xf numFmtId="0" fontId="12" fillId="0" borderId="26" xfId="1943" applyFont="1" applyFill="1" applyBorder="1" applyAlignment="1">
      <alignment horizontal="center" vertical="center"/>
    </xf>
    <xf numFmtId="0" fontId="12" fillId="0" borderId="28" xfId="1943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indent="3"/>
    </xf>
    <xf numFmtId="0" fontId="33" fillId="0" borderId="0" xfId="0" applyFont="1" applyAlignment="1">
      <alignment horizontal="left" vertical="center" indent="3"/>
    </xf>
    <xf numFmtId="0" fontId="9" fillId="5" borderId="14" xfId="0" applyFont="1" applyFill="1" applyBorder="1" applyAlignment="1" applyProtection="1">
      <alignment horizontal="center" vertical="center" wrapText="1"/>
      <protection locked="0"/>
    </xf>
    <xf numFmtId="0" fontId="9" fillId="5" borderId="12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>
      <alignment horizontal="left"/>
    </xf>
    <xf numFmtId="0" fontId="34" fillId="6" borderId="7" xfId="0" applyFont="1" applyFill="1" applyBorder="1" applyAlignment="1">
      <alignment horizontal="left"/>
    </xf>
    <xf numFmtId="0" fontId="34" fillId="6" borderId="19" xfId="0" applyFont="1" applyFill="1" applyBorder="1" applyAlignment="1">
      <alignment horizontal="left"/>
    </xf>
    <xf numFmtId="0" fontId="35" fillId="5" borderId="14" xfId="0" applyFont="1" applyFill="1" applyBorder="1" applyAlignment="1" applyProtection="1">
      <alignment horizontal="center" vertical="center" wrapText="1"/>
      <protection locked="0"/>
    </xf>
    <xf numFmtId="0" fontId="35" fillId="5" borderId="13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/>
    <xf numFmtId="0" fontId="23" fillId="0" borderId="1" xfId="1943" applyFont="1" applyBorder="1" applyAlignment="1">
      <alignment horizontal="center" vertical="center" wrapText="1"/>
    </xf>
    <xf numFmtId="0" fontId="0" fillId="5" borderId="11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5" borderId="18" xfId="0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>
      <alignment horizontal="center" vertical="center" wrapText="1"/>
    </xf>
    <xf numFmtId="0" fontId="23" fillId="0" borderId="1" xfId="1943" applyFont="1" applyBorder="1" applyAlignment="1">
      <alignment horizontal="center" vertical="center" wrapText="1"/>
    </xf>
    <xf numFmtId="0" fontId="9" fillId="5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5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1" fillId="0" borderId="5" xfId="0" applyFont="1" applyFill="1" applyBorder="1" applyAlignment="1" applyProtection="1"/>
    <xf numFmtId="0" fontId="31" fillId="7" borderId="5" xfId="0" applyFont="1" applyFill="1" applyBorder="1" applyAlignment="1" applyProtection="1"/>
    <xf numFmtId="0" fontId="0" fillId="7" borderId="0" xfId="0" applyFont="1" applyFill="1" applyAlignment="1">
      <alignment horizontal="center" vertical="center" wrapText="1"/>
    </xf>
    <xf numFmtId="0" fontId="5" fillId="3" borderId="11" xfId="1943" applyFont="1" applyFill="1" applyBorder="1" applyAlignment="1">
      <alignment horizontal="left" vertical="center" wrapText="1"/>
    </xf>
    <xf numFmtId="0" fontId="5" fillId="3" borderId="1" xfId="1943" applyFont="1" applyFill="1" applyBorder="1" applyAlignment="1">
      <alignment horizontal="left" vertical="center" wrapText="1"/>
    </xf>
    <xf numFmtId="0" fontId="5" fillId="8" borderId="1" xfId="1943" applyFont="1" applyFill="1" applyBorder="1" applyAlignment="1">
      <alignment horizontal="left" vertical="center" wrapText="1"/>
    </xf>
    <xf numFmtId="0" fontId="5" fillId="9" borderId="1" xfId="1943" applyFont="1" applyFill="1" applyBorder="1" applyAlignment="1">
      <alignment horizontal="left" vertical="center" wrapText="1"/>
    </xf>
    <xf numFmtId="0" fontId="5" fillId="9" borderId="11" xfId="1943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0" xfId="1943" applyFont="1" applyAlignment="1">
      <alignment horizontal="center" vertical="center"/>
    </xf>
    <xf numFmtId="0" fontId="19" fillId="0" borderId="0" xfId="1943" applyFont="1" applyAlignment="1" applyProtection="1">
      <alignment horizontal="center" vertical="center"/>
    </xf>
    <xf numFmtId="0" fontId="6" fillId="0" borderId="0" xfId="1943" applyFont="1" applyAlignment="1">
      <alignment horizontal="center" vertical="center"/>
    </xf>
    <xf numFmtId="0" fontId="13" fillId="0" borderId="8" xfId="1943" applyFont="1" applyBorder="1" applyAlignment="1" applyProtection="1">
      <alignment horizontal="center" vertical="center" textRotation="90"/>
    </xf>
    <xf numFmtId="0" fontId="13" fillId="0" borderId="13" xfId="1943" applyFont="1" applyBorder="1" applyAlignment="1" applyProtection="1">
      <alignment horizontal="center" vertical="center" textRotation="90"/>
    </xf>
    <xf numFmtId="0" fontId="17" fillId="0" borderId="31" xfId="1943" applyFont="1" applyBorder="1" applyAlignment="1" applyProtection="1">
      <alignment horizontal="center" vertical="center"/>
    </xf>
    <xf numFmtId="0" fontId="17" fillId="0" borderId="35" xfId="1943" applyFont="1" applyBorder="1" applyAlignment="1" applyProtection="1">
      <alignment horizontal="center" vertical="center"/>
    </xf>
    <xf numFmtId="0" fontId="18" fillId="0" borderId="0" xfId="1943" applyFont="1" applyAlignment="1">
      <alignment horizontal="center" vertical="center"/>
    </xf>
    <xf numFmtId="0" fontId="18" fillId="0" borderId="0" xfId="1943" applyFont="1" applyAlignment="1">
      <alignment horizontal="center" vertical="center" wrapText="1"/>
    </xf>
    <xf numFmtId="1" fontId="15" fillId="2" borderId="2" xfId="1943" applyNumberFormat="1" applyFont="1" applyFill="1" applyBorder="1" applyAlignment="1" applyProtection="1">
      <alignment horizontal="center" vertical="center"/>
      <protection locked="0"/>
    </xf>
    <xf numFmtId="1" fontId="15" fillId="2" borderId="4" xfId="1943" applyNumberFormat="1" applyFont="1" applyFill="1" applyBorder="1" applyAlignment="1" applyProtection="1">
      <alignment horizontal="center" vertical="center"/>
      <protection locked="0"/>
    </xf>
    <xf numFmtId="1" fontId="15" fillId="2" borderId="3" xfId="1943" applyNumberFormat="1" applyFont="1" applyFill="1" applyBorder="1" applyAlignment="1" applyProtection="1">
      <alignment horizontal="center" vertical="center"/>
      <protection locked="0"/>
    </xf>
    <xf numFmtId="0" fontId="11" fillId="0" borderId="0" xfId="1943" applyFont="1" applyAlignment="1">
      <alignment horizontal="center" vertical="center"/>
    </xf>
    <xf numFmtId="0" fontId="14" fillId="0" borderId="47" xfId="1943" applyFont="1" applyBorder="1" applyAlignment="1">
      <alignment horizontal="center" vertical="center" wrapText="1" shrinkToFit="1"/>
    </xf>
    <xf numFmtId="0" fontId="14" fillId="0" borderId="21" xfId="1943" applyFont="1" applyBorder="1" applyAlignment="1">
      <alignment horizontal="center" vertical="center" wrapText="1" shrinkToFit="1"/>
    </xf>
    <xf numFmtId="0" fontId="14" fillId="0" borderId="23" xfId="1943" applyFont="1" applyBorder="1" applyAlignment="1">
      <alignment horizontal="center" vertical="center" wrapText="1" shrinkToFit="1"/>
    </xf>
    <xf numFmtId="1" fontId="15" fillId="2" borderId="8" xfId="1943" applyNumberFormat="1" applyFont="1" applyFill="1" applyBorder="1" applyAlignment="1" applyProtection="1">
      <alignment horizontal="center" vertical="center"/>
      <protection locked="0"/>
    </xf>
    <xf numFmtId="1" fontId="15" fillId="2" borderId="1" xfId="1943" applyNumberFormat="1" applyFont="1" applyFill="1" applyBorder="1" applyAlignment="1" applyProtection="1">
      <alignment horizontal="center" vertical="center"/>
      <protection locked="0"/>
    </xf>
    <xf numFmtId="1" fontId="15" fillId="2" borderId="38" xfId="1943" applyNumberFormat="1" applyFont="1" applyFill="1" applyBorder="1" applyAlignment="1" applyProtection="1">
      <alignment horizontal="center" vertical="center"/>
      <protection locked="0"/>
    </xf>
    <xf numFmtId="1" fontId="15" fillId="2" borderId="40" xfId="1943" applyNumberFormat="1" applyFont="1" applyFill="1" applyBorder="1" applyAlignment="1" applyProtection="1">
      <alignment horizontal="center" vertical="center"/>
      <protection locked="0"/>
    </xf>
    <xf numFmtId="1" fontId="15" fillId="2" borderId="39" xfId="1943" applyNumberFormat="1" applyFont="1" applyFill="1" applyBorder="1" applyAlignment="1" applyProtection="1">
      <alignment horizontal="center" vertical="center"/>
      <protection locked="0"/>
    </xf>
    <xf numFmtId="1" fontId="15" fillId="2" borderId="34" xfId="1943" applyNumberFormat="1" applyFont="1" applyFill="1" applyBorder="1" applyAlignment="1" applyProtection="1">
      <alignment horizontal="center" vertical="center"/>
      <protection locked="0"/>
    </xf>
    <xf numFmtId="0" fontId="14" fillId="0" borderId="10" xfId="1943" applyFont="1" applyBorder="1" applyAlignment="1">
      <alignment horizontal="center" vertical="center" shrinkToFit="1"/>
    </xf>
    <xf numFmtId="1" fontId="15" fillId="2" borderId="33" xfId="1943" applyNumberFormat="1" applyFont="1" applyFill="1" applyBorder="1" applyAlignment="1" applyProtection="1">
      <alignment horizontal="center" vertical="center"/>
      <protection locked="0"/>
    </xf>
    <xf numFmtId="1" fontId="15" fillId="2" borderId="41" xfId="1943" applyNumberFormat="1" applyFont="1" applyFill="1" applyBorder="1" applyAlignment="1" applyProtection="1">
      <alignment horizontal="center" vertical="center"/>
      <protection locked="0"/>
    </xf>
    <xf numFmtId="1" fontId="15" fillId="2" borderId="37" xfId="1943" applyNumberFormat="1" applyFont="1" applyFill="1" applyBorder="1" applyAlignment="1" applyProtection="1">
      <alignment horizontal="center" vertical="center"/>
      <protection locked="0"/>
    </xf>
    <xf numFmtId="0" fontId="14" fillId="0" borderId="24" xfId="1943" applyFont="1" applyBorder="1" applyAlignment="1">
      <alignment horizontal="center" vertical="center" wrapText="1" shrinkToFit="1"/>
    </xf>
    <xf numFmtId="1" fontId="15" fillId="2" borderId="13" xfId="1943" applyNumberFormat="1" applyFont="1" applyFill="1" applyBorder="1" applyAlignment="1" applyProtection="1">
      <alignment horizontal="center" vertical="center"/>
      <protection locked="0"/>
    </xf>
    <xf numFmtId="0" fontId="15" fillId="2" borderId="38" xfId="1943" applyFont="1" applyFill="1" applyBorder="1" applyAlignment="1" applyProtection="1">
      <alignment horizontal="center" vertical="center"/>
      <protection locked="0"/>
    </xf>
    <xf numFmtId="0" fontId="15" fillId="2" borderId="4" xfId="1943" applyFont="1" applyFill="1" applyBorder="1" applyAlignment="1" applyProtection="1">
      <alignment horizontal="center" vertical="center"/>
      <protection locked="0"/>
    </xf>
    <xf numFmtId="0" fontId="15" fillId="2" borderId="3" xfId="1943" applyFont="1" applyFill="1" applyBorder="1" applyAlignment="1" applyProtection="1">
      <alignment horizontal="center" vertical="center"/>
      <protection locked="0"/>
    </xf>
    <xf numFmtId="0" fontId="15" fillId="2" borderId="40" xfId="1943" applyFont="1" applyFill="1" applyBorder="1" applyAlignment="1" applyProtection="1">
      <alignment horizontal="center" vertical="center"/>
      <protection locked="0"/>
    </xf>
    <xf numFmtId="0" fontId="15" fillId="2" borderId="39" xfId="1943" applyFont="1" applyFill="1" applyBorder="1" applyAlignment="1" applyProtection="1">
      <alignment horizontal="center" vertical="center"/>
      <protection locked="0"/>
    </xf>
    <xf numFmtId="0" fontId="15" fillId="2" borderId="34" xfId="1943" applyFont="1" applyFill="1" applyBorder="1" applyAlignment="1" applyProtection="1">
      <alignment horizontal="center" vertical="center"/>
      <protection locked="0"/>
    </xf>
    <xf numFmtId="0" fontId="14" fillId="0" borderId="24" xfId="1943" applyFont="1" applyBorder="1" applyAlignment="1">
      <alignment horizontal="center" vertical="center" shrinkToFit="1"/>
    </xf>
    <xf numFmtId="0" fontId="14" fillId="0" borderId="21" xfId="1943" applyFont="1" applyBorder="1" applyAlignment="1">
      <alignment horizontal="center" vertical="center" shrinkToFit="1"/>
    </xf>
    <xf numFmtId="0" fontId="14" fillId="0" borderId="23" xfId="1943" applyFont="1" applyBorder="1" applyAlignment="1">
      <alignment horizontal="center" vertical="center" shrinkToFit="1"/>
    </xf>
    <xf numFmtId="0" fontId="15" fillId="2" borderId="2" xfId="1943" applyFont="1" applyFill="1" applyBorder="1" applyAlignment="1" applyProtection="1">
      <alignment horizontal="center" vertical="center"/>
      <protection locked="0"/>
    </xf>
    <xf numFmtId="0" fontId="15" fillId="2" borderId="33" xfId="1943" applyFont="1" applyFill="1" applyBorder="1" applyAlignment="1" applyProtection="1">
      <alignment horizontal="center" vertical="center"/>
      <protection locked="0"/>
    </xf>
    <xf numFmtId="0" fontId="15" fillId="2" borderId="1" xfId="1943" applyFont="1" applyFill="1" applyBorder="1" applyAlignment="1" applyProtection="1">
      <alignment horizontal="center" vertical="center"/>
      <protection locked="0"/>
    </xf>
    <xf numFmtId="0" fontId="15" fillId="2" borderId="13" xfId="1943" applyFont="1" applyFill="1" applyBorder="1" applyAlignment="1" applyProtection="1">
      <alignment horizontal="center" vertical="center"/>
      <protection locked="0"/>
    </xf>
    <xf numFmtId="0" fontId="15" fillId="2" borderId="22" xfId="1943" applyFont="1" applyFill="1" applyBorder="1" applyAlignment="1" applyProtection="1">
      <alignment horizontal="center" vertical="center"/>
      <protection locked="0"/>
    </xf>
    <xf numFmtId="0" fontId="15" fillId="2" borderId="20" xfId="1943" applyFont="1" applyFill="1" applyBorder="1" applyAlignment="1" applyProtection="1">
      <alignment horizontal="center" vertical="center"/>
      <protection locked="0"/>
    </xf>
    <xf numFmtId="0" fontId="18" fillId="0" borderId="0" xfId="1943" applyFont="1" applyAlignment="1" applyProtection="1">
      <alignment horizontal="center" vertical="center"/>
    </xf>
    <xf numFmtId="0" fontId="13" fillId="3" borderId="31" xfId="1943" applyFont="1" applyFill="1" applyBorder="1" applyAlignment="1">
      <alignment horizontal="center" vertical="center" wrapText="1"/>
    </xf>
    <xf numFmtId="0" fontId="13" fillId="3" borderId="32" xfId="1943" applyFont="1" applyFill="1" applyBorder="1" applyAlignment="1">
      <alignment horizontal="center" vertical="center" wrapText="1"/>
    </xf>
    <xf numFmtId="0" fontId="13" fillId="3" borderId="28" xfId="1943" applyFont="1" applyFill="1" applyBorder="1" applyAlignment="1">
      <alignment horizontal="center" vertical="center" wrapText="1"/>
    </xf>
    <xf numFmtId="0" fontId="14" fillId="0" borderId="10" xfId="1943" applyFont="1" applyBorder="1" applyAlignment="1">
      <alignment horizontal="left" vertical="center" wrapText="1" shrinkToFit="1"/>
    </xf>
    <xf numFmtId="0" fontId="23" fillId="0" borderId="1" xfId="1943" applyFont="1" applyBorder="1" applyAlignment="1">
      <alignment horizontal="center" vertical="center" wrapText="1"/>
    </xf>
    <xf numFmtId="0" fontId="23" fillId="0" borderId="22" xfId="1943" applyFont="1" applyBorder="1" applyAlignment="1">
      <alignment horizontal="center" vertical="center" wrapText="1"/>
    </xf>
    <xf numFmtId="1" fontId="23" fillId="0" borderId="1" xfId="1943" applyNumberFormat="1" applyFont="1" applyBorder="1" applyAlignment="1">
      <alignment horizontal="center" vertical="center" wrapText="1"/>
    </xf>
    <xf numFmtId="1" fontId="23" fillId="0" borderId="11" xfId="1943" applyNumberFormat="1" applyFont="1" applyBorder="1" applyAlignment="1">
      <alignment horizontal="center" vertical="center" wrapText="1"/>
    </xf>
    <xf numFmtId="0" fontId="23" fillId="0" borderId="11" xfId="1943" applyFont="1" applyBorder="1" applyAlignment="1">
      <alignment horizontal="center" vertical="center" wrapText="1"/>
    </xf>
    <xf numFmtId="0" fontId="23" fillId="0" borderId="13" xfId="1943" applyFont="1" applyBorder="1" applyAlignment="1">
      <alignment horizontal="center" vertical="center" wrapText="1"/>
    </xf>
    <xf numFmtId="0" fontId="23" fillId="0" borderId="20" xfId="1943" applyFont="1" applyBorder="1" applyAlignment="1">
      <alignment horizontal="center" vertical="center" wrapText="1"/>
    </xf>
    <xf numFmtId="0" fontId="23" fillId="0" borderId="14" xfId="1943" applyFont="1" applyBorder="1" applyAlignment="1">
      <alignment horizontal="center" vertical="center" wrapText="1"/>
    </xf>
    <xf numFmtId="0" fontId="29" fillId="0" borderId="7" xfId="1943" applyFont="1" applyBorder="1" applyAlignment="1">
      <alignment horizontal="center" vertical="center"/>
    </xf>
    <xf numFmtId="0" fontId="29" fillId="0" borderId="10" xfId="1943" applyFont="1" applyBorder="1" applyAlignment="1">
      <alignment horizontal="center" vertical="center"/>
    </xf>
    <xf numFmtId="0" fontId="29" fillId="0" borderId="12" xfId="1943" applyFont="1" applyBorder="1" applyAlignment="1">
      <alignment horizontal="center" vertical="center"/>
    </xf>
    <xf numFmtId="0" fontId="29" fillId="0" borderId="24" xfId="1943" applyFont="1" applyBorder="1" applyAlignment="1">
      <alignment horizontal="center" vertical="center"/>
    </xf>
    <xf numFmtId="0" fontId="28" fillId="0" borderId="0" xfId="1943" applyFont="1" applyAlignment="1">
      <alignment horizontal="center" vertical="center" wrapText="1"/>
    </xf>
  </cellXfs>
  <cellStyles count="2468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3" builtinId="8" hidden="1"/>
    <cellStyle name="Lien hypertexte" xfId="925" builtinId="8" hidden="1"/>
    <cellStyle name="Lien hypertexte" xfId="927" builtinId="8" hidden="1"/>
    <cellStyle name="Lien hypertexte" xfId="929" builtinId="8" hidden="1"/>
    <cellStyle name="Lien hypertexte" xfId="931" builtinId="8" hidden="1"/>
    <cellStyle name="Lien hypertexte" xfId="933" builtinId="8" hidden="1"/>
    <cellStyle name="Lien hypertexte" xfId="935" builtinId="8" hidden="1"/>
    <cellStyle name="Lien hypertexte" xfId="937" builtinId="8" hidden="1"/>
    <cellStyle name="Lien hypertexte" xfId="939" builtinId="8" hidden="1"/>
    <cellStyle name="Lien hypertexte" xfId="941" builtinId="8" hidden="1"/>
    <cellStyle name="Lien hypertexte" xfId="943" builtinId="8" hidden="1"/>
    <cellStyle name="Lien hypertexte" xfId="945" builtinId="8" hidden="1"/>
    <cellStyle name="Lien hypertexte" xfId="947" builtinId="8" hidden="1"/>
    <cellStyle name="Lien hypertexte" xfId="949" builtinId="8" hidden="1"/>
    <cellStyle name="Lien hypertexte" xfId="951" builtinId="8" hidden="1"/>
    <cellStyle name="Lien hypertexte" xfId="953" builtinId="8" hidden="1"/>
    <cellStyle name="Lien hypertexte" xfId="955" builtinId="8" hidden="1"/>
    <cellStyle name="Lien hypertexte" xfId="957" builtinId="8" hidden="1"/>
    <cellStyle name="Lien hypertexte" xfId="959" builtinId="8" hidden="1"/>
    <cellStyle name="Lien hypertexte" xfId="961" builtinId="8" hidden="1"/>
    <cellStyle name="Lien hypertexte" xfId="963" builtinId="8" hidden="1"/>
    <cellStyle name="Lien hypertexte" xfId="965" builtinId="8" hidden="1"/>
    <cellStyle name="Lien hypertexte" xfId="967" builtinId="8" hidden="1"/>
    <cellStyle name="Lien hypertexte" xfId="969" builtinId="8" hidden="1"/>
    <cellStyle name="Lien hypertexte" xfId="971" builtinId="8" hidden="1"/>
    <cellStyle name="Lien hypertexte" xfId="973" builtinId="8" hidden="1"/>
    <cellStyle name="Lien hypertexte" xfId="975" builtinId="8" hidden="1"/>
    <cellStyle name="Lien hypertexte" xfId="977" builtinId="8" hidden="1"/>
    <cellStyle name="Lien hypertexte" xfId="979" builtinId="8" hidden="1"/>
    <cellStyle name="Lien hypertexte" xfId="981" builtinId="8" hidden="1"/>
    <cellStyle name="Lien hypertexte" xfId="983" builtinId="8" hidden="1"/>
    <cellStyle name="Lien hypertexte" xfId="985" builtinId="8" hidden="1"/>
    <cellStyle name="Lien hypertexte" xfId="987" builtinId="8" hidden="1"/>
    <cellStyle name="Lien hypertexte" xfId="989" builtinId="8" hidden="1"/>
    <cellStyle name="Lien hypertexte" xfId="991" builtinId="8" hidden="1"/>
    <cellStyle name="Lien hypertexte" xfId="993" builtinId="8" hidden="1"/>
    <cellStyle name="Lien hypertexte" xfId="995" builtinId="8" hidden="1"/>
    <cellStyle name="Lien hypertexte" xfId="997" builtinId="8" hidden="1"/>
    <cellStyle name="Lien hypertexte" xfId="999" builtinId="8" hidden="1"/>
    <cellStyle name="Lien hypertexte" xfId="1001" builtinId="8" hidden="1"/>
    <cellStyle name="Lien hypertexte" xfId="1003" builtinId="8" hidden="1"/>
    <cellStyle name="Lien hypertexte" xfId="1005" builtinId="8" hidden="1"/>
    <cellStyle name="Lien hypertexte" xfId="1007" builtinId="8" hidden="1"/>
    <cellStyle name="Lien hypertexte" xfId="1009" builtinId="8" hidden="1"/>
    <cellStyle name="Lien hypertexte" xfId="1011" builtinId="8" hidden="1"/>
    <cellStyle name="Lien hypertexte" xfId="1013" builtinId="8" hidden="1"/>
    <cellStyle name="Lien hypertexte" xfId="1015" builtinId="8" hidden="1"/>
    <cellStyle name="Lien hypertexte" xfId="1017" builtinId="8" hidden="1"/>
    <cellStyle name="Lien hypertexte" xfId="1019" builtinId="8" hidden="1"/>
    <cellStyle name="Lien hypertexte" xfId="1021" builtinId="8" hidden="1"/>
    <cellStyle name="Lien hypertexte" xfId="1023" builtinId="8" hidden="1"/>
    <cellStyle name="Lien hypertexte" xfId="1025" builtinId="8" hidden="1"/>
    <cellStyle name="Lien hypertexte" xfId="1027" builtinId="8" hidden="1"/>
    <cellStyle name="Lien hypertexte" xfId="1029" builtinId="8" hidden="1"/>
    <cellStyle name="Lien hypertexte" xfId="1031" builtinId="8" hidden="1"/>
    <cellStyle name="Lien hypertexte" xfId="1033" builtinId="8" hidden="1"/>
    <cellStyle name="Lien hypertexte" xfId="1035" builtinId="8" hidden="1"/>
    <cellStyle name="Lien hypertexte" xfId="1037" builtinId="8" hidden="1"/>
    <cellStyle name="Lien hypertexte" xfId="1039" builtinId="8" hidden="1"/>
    <cellStyle name="Lien hypertexte" xfId="1041" builtinId="8" hidden="1"/>
    <cellStyle name="Lien hypertexte" xfId="1043" builtinId="8" hidden="1"/>
    <cellStyle name="Lien hypertexte" xfId="1045" builtinId="8" hidden="1"/>
    <cellStyle name="Lien hypertexte" xfId="1047" builtinId="8" hidden="1"/>
    <cellStyle name="Lien hypertexte" xfId="1049" builtinId="8" hidden="1"/>
    <cellStyle name="Lien hypertexte" xfId="1051" builtinId="8" hidden="1"/>
    <cellStyle name="Lien hypertexte" xfId="1053" builtinId="8" hidden="1"/>
    <cellStyle name="Lien hypertexte" xfId="1055" builtinId="8" hidden="1"/>
    <cellStyle name="Lien hypertexte" xfId="1057" builtinId="8" hidden="1"/>
    <cellStyle name="Lien hypertexte" xfId="1059" builtinId="8" hidden="1"/>
    <cellStyle name="Lien hypertexte" xfId="1061" builtinId="8" hidden="1"/>
    <cellStyle name="Lien hypertexte" xfId="1063" builtinId="8" hidden="1"/>
    <cellStyle name="Lien hypertexte" xfId="1065" builtinId="8" hidden="1"/>
    <cellStyle name="Lien hypertexte" xfId="1067" builtinId="8" hidden="1"/>
    <cellStyle name="Lien hypertexte" xfId="1069" builtinId="8" hidden="1"/>
    <cellStyle name="Lien hypertexte" xfId="1071" builtinId="8" hidden="1"/>
    <cellStyle name="Lien hypertexte" xfId="1073" builtinId="8" hidden="1"/>
    <cellStyle name="Lien hypertexte" xfId="1075" builtinId="8" hidden="1"/>
    <cellStyle name="Lien hypertexte" xfId="1077" builtinId="8" hidden="1"/>
    <cellStyle name="Lien hypertexte" xfId="1079" builtinId="8" hidden="1"/>
    <cellStyle name="Lien hypertexte" xfId="1081" builtinId="8" hidden="1"/>
    <cellStyle name="Lien hypertexte" xfId="1083" builtinId="8" hidden="1"/>
    <cellStyle name="Lien hypertexte" xfId="1085" builtinId="8" hidden="1"/>
    <cellStyle name="Lien hypertexte" xfId="1087" builtinId="8" hidden="1"/>
    <cellStyle name="Lien hypertexte" xfId="1089" builtinId="8" hidden="1"/>
    <cellStyle name="Lien hypertexte" xfId="1091" builtinId="8" hidden="1"/>
    <cellStyle name="Lien hypertexte" xfId="1093" builtinId="8" hidden="1"/>
    <cellStyle name="Lien hypertexte" xfId="1095" builtinId="8" hidden="1"/>
    <cellStyle name="Lien hypertexte" xfId="1097" builtinId="8" hidden="1"/>
    <cellStyle name="Lien hypertexte" xfId="1099" builtinId="8" hidden="1"/>
    <cellStyle name="Lien hypertexte" xfId="1101" builtinId="8" hidden="1"/>
    <cellStyle name="Lien hypertexte" xfId="1103" builtinId="8" hidden="1"/>
    <cellStyle name="Lien hypertexte" xfId="1105" builtinId="8" hidden="1"/>
    <cellStyle name="Lien hypertexte" xfId="1107" builtinId="8" hidden="1"/>
    <cellStyle name="Lien hypertexte" xfId="1109" builtinId="8" hidden="1"/>
    <cellStyle name="Lien hypertexte" xfId="1111" builtinId="8" hidden="1"/>
    <cellStyle name="Lien hypertexte" xfId="1113" builtinId="8" hidden="1"/>
    <cellStyle name="Lien hypertexte" xfId="1115" builtinId="8" hidden="1"/>
    <cellStyle name="Lien hypertexte" xfId="1117" builtinId="8" hidden="1"/>
    <cellStyle name="Lien hypertexte" xfId="1119" builtinId="8" hidden="1"/>
    <cellStyle name="Lien hypertexte" xfId="1121" builtinId="8" hidden="1"/>
    <cellStyle name="Lien hypertexte" xfId="1123" builtinId="8" hidden="1"/>
    <cellStyle name="Lien hypertexte" xfId="1125" builtinId="8" hidden="1"/>
    <cellStyle name="Lien hypertexte" xfId="1127" builtinId="8" hidden="1"/>
    <cellStyle name="Lien hypertexte" xfId="1129" builtinId="8" hidden="1"/>
    <cellStyle name="Lien hypertexte" xfId="1131" builtinId="8" hidden="1"/>
    <cellStyle name="Lien hypertexte" xfId="1133" builtinId="8" hidden="1"/>
    <cellStyle name="Lien hypertexte" xfId="1135" builtinId="8" hidden="1"/>
    <cellStyle name="Lien hypertexte" xfId="1137" builtinId="8" hidden="1"/>
    <cellStyle name="Lien hypertexte" xfId="1139" builtinId="8" hidden="1"/>
    <cellStyle name="Lien hypertexte" xfId="1141" builtinId="8" hidden="1"/>
    <cellStyle name="Lien hypertexte" xfId="1143" builtinId="8" hidden="1"/>
    <cellStyle name="Lien hypertexte" xfId="1145" builtinId="8" hidden="1"/>
    <cellStyle name="Lien hypertexte" xfId="1147" builtinId="8" hidden="1"/>
    <cellStyle name="Lien hypertexte" xfId="1149" builtinId="8" hidden="1"/>
    <cellStyle name="Lien hypertexte" xfId="1151" builtinId="8" hidden="1"/>
    <cellStyle name="Lien hypertexte" xfId="1153" builtinId="8" hidden="1"/>
    <cellStyle name="Lien hypertexte" xfId="1155" builtinId="8" hidden="1"/>
    <cellStyle name="Lien hypertexte" xfId="1157" builtinId="8" hidden="1"/>
    <cellStyle name="Lien hypertexte" xfId="1159" builtinId="8" hidden="1"/>
    <cellStyle name="Lien hypertexte" xfId="1161" builtinId="8" hidden="1"/>
    <cellStyle name="Lien hypertexte" xfId="1163" builtinId="8" hidden="1"/>
    <cellStyle name="Lien hypertexte" xfId="1165" builtinId="8" hidden="1"/>
    <cellStyle name="Lien hypertexte" xfId="1167" builtinId="8" hidden="1"/>
    <cellStyle name="Lien hypertexte" xfId="1169" builtinId="8" hidden="1"/>
    <cellStyle name="Lien hypertexte" xfId="1171" builtinId="8" hidden="1"/>
    <cellStyle name="Lien hypertexte" xfId="1173" builtinId="8" hidden="1"/>
    <cellStyle name="Lien hypertexte" xfId="1175" builtinId="8" hidden="1"/>
    <cellStyle name="Lien hypertexte" xfId="1177" builtinId="8" hidden="1"/>
    <cellStyle name="Lien hypertexte" xfId="1179" builtinId="8" hidden="1"/>
    <cellStyle name="Lien hypertexte" xfId="1181" builtinId="8" hidden="1"/>
    <cellStyle name="Lien hypertexte" xfId="1183" builtinId="8" hidden="1"/>
    <cellStyle name="Lien hypertexte" xfId="1185" builtinId="8" hidden="1"/>
    <cellStyle name="Lien hypertexte" xfId="1187" builtinId="8" hidden="1"/>
    <cellStyle name="Lien hypertexte" xfId="1189" builtinId="8" hidden="1"/>
    <cellStyle name="Lien hypertexte" xfId="1191" builtinId="8" hidden="1"/>
    <cellStyle name="Lien hypertexte" xfId="1193" builtinId="8" hidden="1"/>
    <cellStyle name="Lien hypertexte" xfId="1195" builtinId="8" hidden="1"/>
    <cellStyle name="Lien hypertexte" xfId="1197" builtinId="8" hidden="1"/>
    <cellStyle name="Lien hypertexte" xfId="1199" builtinId="8" hidden="1"/>
    <cellStyle name="Lien hypertexte" xfId="1201" builtinId="8" hidden="1"/>
    <cellStyle name="Lien hypertexte" xfId="1203" builtinId="8" hidden="1"/>
    <cellStyle name="Lien hypertexte" xfId="1205" builtinId="8" hidden="1"/>
    <cellStyle name="Lien hypertexte" xfId="1207" builtinId="8" hidden="1"/>
    <cellStyle name="Lien hypertexte" xfId="1209" builtinId="8" hidden="1"/>
    <cellStyle name="Lien hypertexte" xfId="1211" builtinId="8" hidden="1"/>
    <cellStyle name="Lien hypertexte" xfId="1213" builtinId="8" hidden="1"/>
    <cellStyle name="Lien hypertexte" xfId="1215" builtinId="8" hidden="1"/>
    <cellStyle name="Lien hypertexte" xfId="1217" builtinId="8" hidden="1"/>
    <cellStyle name="Lien hypertexte" xfId="1219" builtinId="8" hidden="1"/>
    <cellStyle name="Lien hypertexte" xfId="1221" builtinId="8" hidden="1"/>
    <cellStyle name="Lien hypertexte" xfId="1223" builtinId="8" hidden="1"/>
    <cellStyle name="Lien hypertexte" xfId="1225" builtinId="8" hidden="1"/>
    <cellStyle name="Lien hypertexte" xfId="1227" builtinId="8" hidden="1"/>
    <cellStyle name="Lien hypertexte" xfId="1229" builtinId="8" hidden="1"/>
    <cellStyle name="Lien hypertexte" xfId="1231" builtinId="8" hidden="1"/>
    <cellStyle name="Lien hypertexte" xfId="1233" builtinId="8" hidden="1"/>
    <cellStyle name="Lien hypertexte" xfId="1235" builtinId="8" hidden="1"/>
    <cellStyle name="Lien hypertexte" xfId="1237" builtinId="8" hidden="1"/>
    <cellStyle name="Lien hypertexte" xfId="1239" builtinId="8" hidden="1"/>
    <cellStyle name="Lien hypertexte" xfId="1241" builtinId="8" hidden="1"/>
    <cellStyle name="Lien hypertexte" xfId="1243" builtinId="8" hidden="1"/>
    <cellStyle name="Lien hypertexte" xfId="1245" builtinId="8" hidden="1"/>
    <cellStyle name="Lien hypertexte" xfId="1247" builtinId="8" hidden="1"/>
    <cellStyle name="Lien hypertexte" xfId="1249" builtinId="8" hidden="1"/>
    <cellStyle name="Lien hypertexte" xfId="1251" builtinId="8" hidden="1"/>
    <cellStyle name="Lien hypertexte" xfId="1253" builtinId="8" hidden="1"/>
    <cellStyle name="Lien hypertexte" xfId="1255" builtinId="8" hidden="1"/>
    <cellStyle name="Lien hypertexte" xfId="1257" builtinId="8" hidden="1"/>
    <cellStyle name="Lien hypertexte" xfId="1259" builtinId="8" hidden="1"/>
    <cellStyle name="Lien hypertexte" xfId="1261" builtinId="8" hidden="1"/>
    <cellStyle name="Lien hypertexte" xfId="1263" builtinId="8" hidden="1"/>
    <cellStyle name="Lien hypertexte" xfId="1265" builtinId="8" hidden="1"/>
    <cellStyle name="Lien hypertexte" xfId="1267" builtinId="8" hidden="1"/>
    <cellStyle name="Lien hypertexte" xfId="1269" builtinId="8" hidden="1"/>
    <cellStyle name="Lien hypertexte" xfId="1271" builtinId="8" hidden="1"/>
    <cellStyle name="Lien hypertexte" xfId="1273" builtinId="8" hidden="1"/>
    <cellStyle name="Lien hypertexte" xfId="1275" builtinId="8" hidden="1"/>
    <cellStyle name="Lien hypertexte" xfId="1277" builtinId="8" hidden="1"/>
    <cellStyle name="Lien hypertexte" xfId="1279" builtinId="8" hidden="1"/>
    <cellStyle name="Lien hypertexte" xfId="1281" builtinId="8" hidden="1"/>
    <cellStyle name="Lien hypertexte" xfId="1283" builtinId="8" hidden="1"/>
    <cellStyle name="Lien hypertexte" xfId="1285" builtinId="8" hidden="1"/>
    <cellStyle name="Lien hypertexte" xfId="1287" builtinId="8" hidden="1"/>
    <cellStyle name="Lien hypertexte" xfId="1289" builtinId="8" hidden="1"/>
    <cellStyle name="Lien hypertexte" xfId="1291" builtinId="8" hidden="1"/>
    <cellStyle name="Lien hypertexte" xfId="1293" builtinId="8" hidden="1"/>
    <cellStyle name="Lien hypertexte" xfId="1295" builtinId="8" hidden="1"/>
    <cellStyle name="Lien hypertexte" xfId="1297" builtinId="8" hidden="1"/>
    <cellStyle name="Lien hypertexte" xfId="1299" builtinId="8" hidden="1"/>
    <cellStyle name="Lien hypertexte" xfId="1301" builtinId="8" hidden="1"/>
    <cellStyle name="Lien hypertexte" xfId="1303" builtinId="8" hidden="1"/>
    <cellStyle name="Lien hypertexte" xfId="1305" builtinId="8" hidden="1"/>
    <cellStyle name="Lien hypertexte" xfId="1307" builtinId="8" hidden="1"/>
    <cellStyle name="Lien hypertexte" xfId="1309" builtinId="8" hidden="1"/>
    <cellStyle name="Lien hypertexte" xfId="1311" builtinId="8" hidden="1"/>
    <cellStyle name="Lien hypertexte" xfId="1313" builtinId="8" hidden="1"/>
    <cellStyle name="Lien hypertexte" xfId="1315" builtinId="8" hidden="1"/>
    <cellStyle name="Lien hypertexte" xfId="1317" builtinId="8" hidden="1"/>
    <cellStyle name="Lien hypertexte" xfId="1319" builtinId="8" hidden="1"/>
    <cellStyle name="Lien hypertexte" xfId="1321" builtinId="8" hidden="1"/>
    <cellStyle name="Lien hypertexte" xfId="1323" builtinId="8" hidden="1"/>
    <cellStyle name="Lien hypertexte" xfId="1325" builtinId="8" hidden="1"/>
    <cellStyle name="Lien hypertexte" xfId="1327" builtinId="8" hidden="1"/>
    <cellStyle name="Lien hypertexte" xfId="1329" builtinId="8" hidden="1"/>
    <cellStyle name="Lien hypertexte" xfId="1331" builtinId="8" hidden="1"/>
    <cellStyle name="Lien hypertexte" xfId="1333" builtinId="8" hidden="1"/>
    <cellStyle name="Lien hypertexte" xfId="1335" builtinId="8" hidden="1"/>
    <cellStyle name="Lien hypertexte" xfId="1337" builtinId="8" hidden="1"/>
    <cellStyle name="Lien hypertexte" xfId="1339" builtinId="8" hidden="1"/>
    <cellStyle name="Lien hypertexte" xfId="1341" builtinId="8" hidden="1"/>
    <cellStyle name="Lien hypertexte" xfId="1343" builtinId="8" hidden="1"/>
    <cellStyle name="Lien hypertexte" xfId="1345" builtinId="8" hidden="1"/>
    <cellStyle name="Lien hypertexte" xfId="1347" builtinId="8" hidden="1"/>
    <cellStyle name="Lien hypertexte" xfId="1349" builtinId="8" hidden="1"/>
    <cellStyle name="Lien hypertexte" xfId="1351" builtinId="8" hidden="1"/>
    <cellStyle name="Lien hypertexte" xfId="1353" builtinId="8" hidden="1"/>
    <cellStyle name="Lien hypertexte" xfId="1355" builtinId="8" hidden="1"/>
    <cellStyle name="Lien hypertexte" xfId="1357" builtinId="8" hidden="1"/>
    <cellStyle name="Lien hypertexte" xfId="1359" builtinId="8" hidden="1"/>
    <cellStyle name="Lien hypertexte" xfId="1361" builtinId="8" hidden="1"/>
    <cellStyle name="Lien hypertexte" xfId="1363" builtinId="8" hidden="1"/>
    <cellStyle name="Lien hypertexte" xfId="1365" builtinId="8" hidden="1"/>
    <cellStyle name="Lien hypertexte" xfId="1367" builtinId="8" hidden="1"/>
    <cellStyle name="Lien hypertexte" xfId="1369" builtinId="8" hidden="1"/>
    <cellStyle name="Lien hypertexte" xfId="1371" builtinId="8" hidden="1"/>
    <cellStyle name="Lien hypertexte" xfId="1373" builtinId="8" hidden="1"/>
    <cellStyle name="Lien hypertexte" xfId="1375" builtinId="8" hidden="1"/>
    <cellStyle name="Lien hypertexte" xfId="1377" builtinId="8" hidden="1"/>
    <cellStyle name="Lien hypertexte" xfId="1379" builtinId="8" hidden="1"/>
    <cellStyle name="Lien hypertexte" xfId="1381" builtinId="8" hidden="1"/>
    <cellStyle name="Lien hypertexte" xfId="1383" builtinId="8" hidden="1"/>
    <cellStyle name="Lien hypertexte" xfId="1385" builtinId="8" hidden="1"/>
    <cellStyle name="Lien hypertexte" xfId="1387" builtinId="8" hidden="1"/>
    <cellStyle name="Lien hypertexte" xfId="1389" builtinId="8" hidden="1"/>
    <cellStyle name="Lien hypertexte" xfId="1391" builtinId="8" hidden="1"/>
    <cellStyle name="Lien hypertexte" xfId="1393" builtinId="8" hidden="1"/>
    <cellStyle name="Lien hypertexte" xfId="1395" builtinId="8" hidden="1"/>
    <cellStyle name="Lien hypertexte" xfId="1397" builtinId="8" hidden="1"/>
    <cellStyle name="Lien hypertexte" xfId="1399" builtinId="8" hidden="1"/>
    <cellStyle name="Lien hypertexte" xfId="1401" builtinId="8" hidden="1"/>
    <cellStyle name="Lien hypertexte" xfId="1403" builtinId="8" hidden="1"/>
    <cellStyle name="Lien hypertexte" xfId="1405" builtinId="8" hidden="1"/>
    <cellStyle name="Lien hypertexte" xfId="1407" builtinId="8" hidden="1"/>
    <cellStyle name="Lien hypertexte" xfId="1409" builtinId="8" hidden="1"/>
    <cellStyle name="Lien hypertexte" xfId="1411" builtinId="8" hidden="1"/>
    <cellStyle name="Lien hypertexte" xfId="1413" builtinId="8" hidden="1"/>
    <cellStyle name="Lien hypertexte" xfId="1415" builtinId="8" hidden="1"/>
    <cellStyle name="Lien hypertexte" xfId="1417" builtinId="8" hidden="1"/>
    <cellStyle name="Lien hypertexte" xfId="1419" builtinId="8" hidden="1"/>
    <cellStyle name="Lien hypertexte" xfId="1421" builtinId="8" hidden="1"/>
    <cellStyle name="Lien hypertexte" xfId="1423" builtinId="8" hidden="1"/>
    <cellStyle name="Lien hypertexte" xfId="1425" builtinId="8" hidden="1"/>
    <cellStyle name="Lien hypertexte" xfId="1427" builtinId="8" hidden="1"/>
    <cellStyle name="Lien hypertexte" xfId="1429" builtinId="8" hidden="1"/>
    <cellStyle name="Lien hypertexte" xfId="1431" builtinId="8" hidden="1"/>
    <cellStyle name="Lien hypertexte" xfId="1433" builtinId="8" hidden="1"/>
    <cellStyle name="Lien hypertexte" xfId="1435" builtinId="8" hidden="1"/>
    <cellStyle name="Lien hypertexte" xfId="1437" builtinId="8" hidden="1"/>
    <cellStyle name="Lien hypertexte" xfId="1439" builtinId="8" hidden="1"/>
    <cellStyle name="Lien hypertexte" xfId="1441" builtinId="8" hidden="1"/>
    <cellStyle name="Lien hypertexte" xfId="1443" builtinId="8" hidden="1"/>
    <cellStyle name="Lien hypertexte" xfId="1445" builtinId="8" hidden="1"/>
    <cellStyle name="Lien hypertexte" xfId="1447" builtinId="8" hidden="1"/>
    <cellStyle name="Lien hypertexte" xfId="1449" builtinId="8" hidden="1"/>
    <cellStyle name="Lien hypertexte" xfId="1451" builtinId="8" hidden="1"/>
    <cellStyle name="Lien hypertexte" xfId="1453" builtinId="8" hidden="1"/>
    <cellStyle name="Lien hypertexte" xfId="1455" builtinId="8" hidden="1"/>
    <cellStyle name="Lien hypertexte" xfId="1457" builtinId="8" hidden="1"/>
    <cellStyle name="Lien hypertexte" xfId="1459" builtinId="8" hidden="1"/>
    <cellStyle name="Lien hypertexte" xfId="1461" builtinId="8" hidden="1"/>
    <cellStyle name="Lien hypertexte" xfId="1463" builtinId="8" hidden="1"/>
    <cellStyle name="Lien hypertexte" xfId="1465" builtinId="8" hidden="1"/>
    <cellStyle name="Lien hypertexte" xfId="1467" builtinId="8" hidden="1"/>
    <cellStyle name="Lien hypertexte" xfId="1469" builtinId="8" hidden="1"/>
    <cellStyle name="Lien hypertexte" xfId="1471" builtinId="8" hidden="1"/>
    <cellStyle name="Lien hypertexte" xfId="1473" builtinId="8" hidden="1"/>
    <cellStyle name="Lien hypertexte" xfId="1475" builtinId="8" hidden="1"/>
    <cellStyle name="Lien hypertexte" xfId="1477" builtinId="8" hidden="1"/>
    <cellStyle name="Lien hypertexte" xfId="1479" builtinId="8" hidden="1"/>
    <cellStyle name="Lien hypertexte" xfId="1481" builtinId="8" hidden="1"/>
    <cellStyle name="Lien hypertexte" xfId="1483" builtinId="8" hidden="1"/>
    <cellStyle name="Lien hypertexte" xfId="1485" builtinId="8" hidden="1"/>
    <cellStyle name="Lien hypertexte" xfId="1487" builtinId="8" hidden="1"/>
    <cellStyle name="Lien hypertexte" xfId="1489" builtinId="8" hidden="1"/>
    <cellStyle name="Lien hypertexte" xfId="1491" builtinId="8" hidden="1"/>
    <cellStyle name="Lien hypertexte" xfId="1493" builtinId="8" hidden="1"/>
    <cellStyle name="Lien hypertexte" xfId="1495" builtinId="8" hidden="1"/>
    <cellStyle name="Lien hypertexte" xfId="1497" builtinId="8" hidden="1"/>
    <cellStyle name="Lien hypertexte" xfId="1499" builtinId="8" hidden="1"/>
    <cellStyle name="Lien hypertexte" xfId="1501" builtinId="8" hidden="1"/>
    <cellStyle name="Lien hypertexte" xfId="1503" builtinId="8" hidden="1"/>
    <cellStyle name="Lien hypertexte" xfId="1505" builtinId="8" hidden="1"/>
    <cellStyle name="Lien hypertexte" xfId="1507" builtinId="8" hidden="1"/>
    <cellStyle name="Lien hypertexte" xfId="1509" builtinId="8" hidden="1"/>
    <cellStyle name="Lien hypertexte" xfId="1511" builtinId="8" hidden="1"/>
    <cellStyle name="Lien hypertexte" xfId="1513" builtinId="8" hidden="1"/>
    <cellStyle name="Lien hypertexte" xfId="1515" builtinId="8" hidden="1"/>
    <cellStyle name="Lien hypertexte" xfId="1517" builtinId="8" hidden="1"/>
    <cellStyle name="Lien hypertexte" xfId="1519" builtinId="8" hidden="1"/>
    <cellStyle name="Lien hypertexte" xfId="1521" builtinId="8" hidden="1"/>
    <cellStyle name="Lien hypertexte" xfId="1523" builtinId="8" hidden="1"/>
    <cellStyle name="Lien hypertexte" xfId="1525" builtinId="8" hidden="1"/>
    <cellStyle name="Lien hypertexte" xfId="1527" builtinId="8" hidden="1"/>
    <cellStyle name="Lien hypertexte" xfId="1529" builtinId="8" hidden="1"/>
    <cellStyle name="Lien hypertexte" xfId="1531" builtinId="8" hidden="1"/>
    <cellStyle name="Lien hypertexte" xfId="1533" builtinId="8" hidden="1"/>
    <cellStyle name="Lien hypertexte" xfId="1535" builtinId="8" hidden="1"/>
    <cellStyle name="Lien hypertexte" xfId="1537" builtinId="8" hidden="1"/>
    <cellStyle name="Lien hypertexte" xfId="1539" builtinId="8" hidden="1"/>
    <cellStyle name="Lien hypertexte" xfId="1541" builtinId="8" hidden="1"/>
    <cellStyle name="Lien hypertexte" xfId="1543" builtinId="8" hidden="1"/>
    <cellStyle name="Lien hypertexte" xfId="1545" builtinId="8" hidden="1"/>
    <cellStyle name="Lien hypertexte" xfId="1547" builtinId="8" hidden="1"/>
    <cellStyle name="Lien hypertexte" xfId="1549" builtinId="8" hidden="1"/>
    <cellStyle name="Lien hypertexte" xfId="1551" builtinId="8" hidden="1"/>
    <cellStyle name="Lien hypertexte" xfId="1553" builtinId="8" hidden="1"/>
    <cellStyle name="Lien hypertexte" xfId="1555" builtinId="8" hidden="1"/>
    <cellStyle name="Lien hypertexte" xfId="1557" builtinId="8" hidden="1"/>
    <cellStyle name="Lien hypertexte" xfId="1559" builtinId="8" hidden="1"/>
    <cellStyle name="Lien hypertexte" xfId="1561" builtinId="8" hidden="1"/>
    <cellStyle name="Lien hypertexte" xfId="1563" builtinId="8" hidden="1"/>
    <cellStyle name="Lien hypertexte" xfId="1565" builtinId="8" hidden="1"/>
    <cellStyle name="Lien hypertexte" xfId="1567" builtinId="8" hidden="1"/>
    <cellStyle name="Lien hypertexte" xfId="1569" builtinId="8" hidden="1"/>
    <cellStyle name="Lien hypertexte" xfId="1571" builtinId="8" hidden="1"/>
    <cellStyle name="Lien hypertexte" xfId="1573" builtinId="8" hidden="1"/>
    <cellStyle name="Lien hypertexte" xfId="1575" builtinId="8" hidden="1"/>
    <cellStyle name="Lien hypertexte" xfId="1577" builtinId="8" hidden="1"/>
    <cellStyle name="Lien hypertexte" xfId="1579" builtinId="8" hidden="1"/>
    <cellStyle name="Lien hypertexte" xfId="1581" builtinId="8" hidden="1"/>
    <cellStyle name="Lien hypertexte" xfId="1583" builtinId="8" hidden="1"/>
    <cellStyle name="Lien hypertexte" xfId="1585" builtinId="8" hidden="1"/>
    <cellStyle name="Lien hypertexte" xfId="1587" builtinId="8" hidden="1"/>
    <cellStyle name="Lien hypertexte" xfId="1589" builtinId="8" hidden="1"/>
    <cellStyle name="Lien hypertexte" xfId="1591" builtinId="8" hidden="1"/>
    <cellStyle name="Lien hypertexte" xfId="1593" builtinId="8" hidden="1"/>
    <cellStyle name="Lien hypertexte" xfId="1595" builtinId="8" hidden="1"/>
    <cellStyle name="Lien hypertexte" xfId="1597" builtinId="8" hidden="1"/>
    <cellStyle name="Lien hypertexte" xfId="1599" builtinId="8" hidden="1"/>
    <cellStyle name="Lien hypertexte" xfId="1601" builtinId="8" hidden="1"/>
    <cellStyle name="Lien hypertexte" xfId="1603" builtinId="8" hidden="1"/>
    <cellStyle name="Lien hypertexte" xfId="1605" builtinId="8" hidden="1"/>
    <cellStyle name="Lien hypertexte" xfId="1607" builtinId="8" hidden="1"/>
    <cellStyle name="Lien hypertexte" xfId="1609" builtinId="8" hidden="1"/>
    <cellStyle name="Lien hypertexte" xfId="1611" builtinId="8" hidden="1"/>
    <cellStyle name="Lien hypertexte" xfId="1613" builtinId="8" hidden="1"/>
    <cellStyle name="Lien hypertexte" xfId="1615" builtinId="8" hidden="1"/>
    <cellStyle name="Lien hypertexte" xfId="1617" builtinId="8" hidden="1"/>
    <cellStyle name="Lien hypertexte" xfId="1619" builtinId="8" hidden="1"/>
    <cellStyle name="Lien hypertexte" xfId="1621" builtinId="8" hidden="1"/>
    <cellStyle name="Lien hypertexte" xfId="1623" builtinId="8" hidden="1"/>
    <cellStyle name="Lien hypertexte" xfId="1625" builtinId="8" hidden="1"/>
    <cellStyle name="Lien hypertexte" xfId="1627" builtinId="8" hidden="1"/>
    <cellStyle name="Lien hypertexte" xfId="1629" builtinId="8" hidden="1"/>
    <cellStyle name="Lien hypertexte" xfId="1631" builtinId="8" hidden="1"/>
    <cellStyle name="Lien hypertexte" xfId="1633" builtinId="8" hidden="1"/>
    <cellStyle name="Lien hypertexte" xfId="1635" builtinId="8" hidden="1"/>
    <cellStyle name="Lien hypertexte" xfId="1637" builtinId="8" hidden="1"/>
    <cellStyle name="Lien hypertexte" xfId="1639" builtinId="8" hidden="1"/>
    <cellStyle name="Lien hypertexte" xfId="1641" builtinId="8" hidden="1"/>
    <cellStyle name="Lien hypertexte" xfId="1643" builtinId="8" hidden="1"/>
    <cellStyle name="Lien hypertexte" xfId="1645" builtinId="8" hidden="1"/>
    <cellStyle name="Lien hypertexte" xfId="1647" builtinId="8" hidden="1"/>
    <cellStyle name="Lien hypertexte" xfId="1649" builtinId="8" hidden="1"/>
    <cellStyle name="Lien hypertexte" xfId="1651" builtinId="8" hidden="1"/>
    <cellStyle name="Lien hypertexte" xfId="1653" builtinId="8" hidden="1"/>
    <cellStyle name="Lien hypertexte" xfId="1655" builtinId="8" hidden="1"/>
    <cellStyle name="Lien hypertexte" xfId="1657" builtinId="8" hidden="1"/>
    <cellStyle name="Lien hypertexte" xfId="1659" builtinId="8" hidden="1"/>
    <cellStyle name="Lien hypertexte" xfId="1661" builtinId="8" hidden="1"/>
    <cellStyle name="Lien hypertexte" xfId="1663" builtinId="8" hidden="1"/>
    <cellStyle name="Lien hypertexte" xfId="1665" builtinId="8" hidden="1"/>
    <cellStyle name="Lien hypertexte" xfId="1667" builtinId="8" hidden="1"/>
    <cellStyle name="Lien hypertexte" xfId="1669" builtinId="8" hidden="1"/>
    <cellStyle name="Lien hypertexte" xfId="1671" builtinId="8" hidden="1"/>
    <cellStyle name="Lien hypertexte" xfId="1673" builtinId="8" hidden="1"/>
    <cellStyle name="Lien hypertexte" xfId="1675" builtinId="8" hidden="1"/>
    <cellStyle name="Lien hypertexte" xfId="1677" builtinId="8" hidden="1"/>
    <cellStyle name="Lien hypertexte" xfId="1679" builtinId="8" hidden="1"/>
    <cellStyle name="Lien hypertexte" xfId="1681" builtinId="8" hidden="1"/>
    <cellStyle name="Lien hypertexte" xfId="1683" builtinId="8" hidden="1"/>
    <cellStyle name="Lien hypertexte" xfId="1685" builtinId="8" hidden="1"/>
    <cellStyle name="Lien hypertexte" xfId="1687" builtinId="8" hidden="1"/>
    <cellStyle name="Lien hypertexte" xfId="1689" builtinId="8" hidden="1"/>
    <cellStyle name="Lien hypertexte" xfId="1691" builtinId="8" hidden="1"/>
    <cellStyle name="Lien hypertexte" xfId="1693" builtinId="8" hidden="1"/>
    <cellStyle name="Lien hypertexte" xfId="1695" builtinId="8" hidden="1"/>
    <cellStyle name="Lien hypertexte" xfId="1697" builtinId="8" hidden="1"/>
    <cellStyle name="Lien hypertexte" xfId="1699" builtinId="8" hidden="1"/>
    <cellStyle name="Lien hypertexte" xfId="1701" builtinId="8" hidden="1"/>
    <cellStyle name="Lien hypertexte" xfId="1703" builtinId="8" hidden="1"/>
    <cellStyle name="Lien hypertexte" xfId="1705" builtinId="8" hidden="1"/>
    <cellStyle name="Lien hypertexte" xfId="1707" builtinId="8" hidden="1"/>
    <cellStyle name="Lien hypertexte" xfId="1709" builtinId="8" hidden="1"/>
    <cellStyle name="Lien hypertexte" xfId="1711" builtinId="8" hidden="1"/>
    <cellStyle name="Lien hypertexte" xfId="1713" builtinId="8" hidden="1"/>
    <cellStyle name="Lien hypertexte" xfId="1715" builtinId="8" hidden="1"/>
    <cellStyle name="Lien hypertexte" xfId="1717" builtinId="8" hidden="1"/>
    <cellStyle name="Lien hypertexte" xfId="1719" builtinId="8" hidden="1"/>
    <cellStyle name="Lien hypertexte" xfId="1721" builtinId="8" hidden="1"/>
    <cellStyle name="Lien hypertexte" xfId="1723" builtinId="8" hidden="1"/>
    <cellStyle name="Lien hypertexte" xfId="1725" builtinId="8" hidden="1"/>
    <cellStyle name="Lien hypertexte" xfId="1727" builtinId="8" hidden="1"/>
    <cellStyle name="Lien hypertexte" xfId="1729" builtinId="8" hidden="1"/>
    <cellStyle name="Lien hypertexte" xfId="1731" builtinId="8" hidden="1"/>
    <cellStyle name="Lien hypertexte" xfId="1733" builtinId="8" hidden="1"/>
    <cellStyle name="Lien hypertexte" xfId="1735" builtinId="8" hidden="1"/>
    <cellStyle name="Lien hypertexte" xfId="1737" builtinId="8" hidden="1"/>
    <cellStyle name="Lien hypertexte" xfId="1739" builtinId="8" hidden="1"/>
    <cellStyle name="Lien hypertexte" xfId="1741" builtinId="8" hidden="1"/>
    <cellStyle name="Lien hypertexte" xfId="1743" builtinId="8" hidden="1"/>
    <cellStyle name="Lien hypertexte" xfId="1745" builtinId="8" hidden="1"/>
    <cellStyle name="Lien hypertexte" xfId="1747" builtinId="8" hidden="1"/>
    <cellStyle name="Lien hypertexte" xfId="1749" builtinId="8" hidden="1"/>
    <cellStyle name="Lien hypertexte" xfId="1751" builtinId="8" hidden="1"/>
    <cellStyle name="Lien hypertexte" xfId="1753" builtinId="8" hidden="1"/>
    <cellStyle name="Lien hypertexte" xfId="1755" builtinId="8" hidden="1"/>
    <cellStyle name="Lien hypertexte" xfId="1757" builtinId="8" hidden="1"/>
    <cellStyle name="Lien hypertexte" xfId="1759" builtinId="8" hidden="1"/>
    <cellStyle name="Lien hypertexte" xfId="1761" builtinId="8" hidden="1"/>
    <cellStyle name="Lien hypertexte" xfId="1763" builtinId="8" hidden="1"/>
    <cellStyle name="Lien hypertexte" xfId="1765" builtinId="8" hidden="1"/>
    <cellStyle name="Lien hypertexte" xfId="1767" builtinId="8" hidden="1"/>
    <cellStyle name="Lien hypertexte" xfId="1769" builtinId="8" hidden="1"/>
    <cellStyle name="Lien hypertexte" xfId="1771" builtinId="8" hidden="1"/>
    <cellStyle name="Lien hypertexte" xfId="1773" builtinId="8" hidden="1"/>
    <cellStyle name="Lien hypertexte" xfId="1775" builtinId="8" hidden="1"/>
    <cellStyle name="Lien hypertexte" xfId="1777" builtinId="8" hidden="1"/>
    <cellStyle name="Lien hypertexte" xfId="1779" builtinId="8" hidden="1"/>
    <cellStyle name="Lien hypertexte" xfId="1781" builtinId="8" hidden="1"/>
    <cellStyle name="Lien hypertexte" xfId="1783" builtinId="8" hidden="1"/>
    <cellStyle name="Lien hypertexte" xfId="1785" builtinId="8" hidden="1"/>
    <cellStyle name="Lien hypertexte" xfId="1787" builtinId="8" hidden="1"/>
    <cellStyle name="Lien hypertexte" xfId="1789" builtinId="8" hidden="1"/>
    <cellStyle name="Lien hypertexte" xfId="1791" builtinId="8" hidden="1"/>
    <cellStyle name="Lien hypertexte" xfId="1793" builtinId="8" hidden="1"/>
    <cellStyle name="Lien hypertexte" xfId="1795" builtinId="8" hidden="1"/>
    <cellStyle name="Lien hypertexte" xfId="1797" builtinId="8" hidden="1"/>
    <cellStyle name="Lien hypertexte" xfId="1799" builtinId="8" hidden="1"/>
    <cellStyle name="Lien hypertexte" xfId="1801" builtinId="8" hidden="1"/>
    <cellStyle name="Lien hypertexte" xfId="1803" builtinId="8" hidden="1"/>
    <cellStyle name="Lien hypertexte" xfId="1805" builtinId="8" hidden="1"/>
    <cellStyle name="Lien hypertexte" xfId="1807" builtinId="8" hidden="1"/>
    <cellStyle name="Lien hypertexte" xfId="1809" builtinId="8" hidden="1"/>
    <cellStyle name="Lien hypertexte" xfId="1811" builtinId="8" hidden="1"/>
    <cellStyle name="Lien hypertexte" xfId="1813" builtinId="8" hidden="1"/>
    <cellStyle name="Lien hypertexte" xfId="1815" builtinId="8" hidden="1"/>
    <cellStyle name="Lien hypertexte" xfId="1817" builtinId="8" hidden="1"/>
    <cellStyle name="Lien hypertexte" xfId="1819" builtinId="8" hidden="1"/>
    <cellStyle name="Lien hypertexte" xfId="1821" builtinId="8" hidden="1"/>
    <cellStyle name="Lien hypertexte" xfId="1823" builtinId="8" hidden="1"/>
    <cellStyle name="Lien hypertexte" xfId="1825" builtinId="8" hidden="1"/>
    <cellStyle name="Lien hypertexte" xfId="1827" builtinId="8" hidden="1"/>
    <cellStyle name="Lien hypertexte" xfId="1829" builtinId="8" hidden="1"/>
    <cellStyle name="Lien hypertexte" xfId="1831" builtinId="8" hidden="1"/>
    <cellStyle name="Lien hypertexte" xfId="1833" builtinId="8" hidden="1"/>
    <cellStyle name="Lien hypertexte" xfId="1835" builtinId="8" hidden="1"/>
    <cellStyle name="Lien hypertexte" xfId="1837" builtinId="8" hidden="1"/>
    <cellStyle name="Lien hypertexte" xfId="1839" builtinId="8" hidden="1"/>
    <cellStyle name="Lien hypertexte" xfId="1841" builtinId="8" hidden="1"/>
    <cellStyle name="Lien hypertexte" xfId="1843" builtinId="8" hidden="1"/>
    <cellStyle name="Lien hypertexte" xfId="1845" builtinId="8" hidden="1"/>
    <cellStyle name="Lien hypertexte" xfId="1847" builtinId="8" hidden="1"/>
    <cellStyle name="Lien hypertexte" xfId="1849" builtinId="8" hidden="1"/>
    <cellStyle name="Lien hypertexte" xfId="1851" builtinId="8" hidden="1"/>
    <cellStyle name="Lien hypertexte" xfId="1853" builtinId="8" hidden="1"/>
    <cellStyle name="Lien hypertexte" xfId="1855" builtinId="8" hidden="1"/>
    <cellStyle name="Lien hypertexte" xfId="1857" builtinId="8" hidden="1"/>
    <cellStyle name="Lien hypertexte" xfId="1859" builtinId="8" hidden="1"/>
    <cellStyle name="Lien hypertexte" xfId="1861" builtinId="8" hidden="1"/>
    <cellStyle name="Lien hypertexte" xfId="1863" builtinId="8" hidden="1"/>
    <cellStyle name="Lien hypertexte" xfId="1865" builtinId="8" hidden="1"/>
    <cellStyle name="Lien hypertexte" xfId="1867" builtinId="8" hidden="1"/>
    <cellStyle name="Lien hypertexte" xfId="1869" builtinId="8" hidden="1"/>
    <cellStyle name="Lien hypertexte" xfId="1871" builtinId="8" hidden="1"/>
    <cellStyle name="Lien hypertexte" xfId="1873" builtinId="8" hidden="1"/>
    <cellStyle name="Lien hypertexte" xfId="1875" builtinId="8" hidden="1"/>
    <cellStyle name="Lien hypertexte" xfId="1877" builtinId="8" hidden="1"/>
    <cellStyle name="Lien hypertexte" xfId="1879" builtinId="8" hidden="1"/>
    <cellStyle name="Lien hypertexte" xfId="1881" builtinId="8" hidden="1"/>
    <cellStyle name="Lien hypertexte" xfId="1883" builtinId="8" hidden="1"/>
    <cellStyle name="Lien hypertexte" xfId="1885" builtinId="8" hidden="1"/>
    <cellStyle name="Lien hypertexte" xfId="1887" builtinId="8" hidden="1"/>
    <cellStyle name="Lien hypertexte" xfId="1889" builtinId="8" hidden="1"/>
    <cellStyle name="Lien hypertexte" xfId="1891" builtinId="8" hidden="1"/>
    <cellStyle name="Lien hypertexte" xfId="1893" builtinId="8" hidden="1"/>
    <cellStyle name="Lien hypertexte" xfId="1895" builtinId="8" hidden="1"/>
    <cellStyle name="Lien hypertexte" xfId="1897" builtinId="8" hidden="1"/>
    <cellStyle name="Lien hypertexte" xfId="1899" builtinId="8" hidden="1"/>
    <cellStyle name="Lien hypertexte" xfId="1901" builtinId="8" hidden="1"/>
    <cellStyle name="Lien hypertexte" xfId="1903" builtinId="8" hidden="1"/>
    <cellStyle name="Lien hypertexte" xfId="1905" builtinId="8" hidden="1"/>
    <cellStyle name="Lien hypertexte" xfId="1907" builtinId="8" hidden="1"/>
    <cellStyle name="Lien hypertexte" xfId="1909" builtinId="8" hidden="1"/>
    <cellStyle name="Lien hypertexte" xfId="1911" builtinId="8" hidden="1"/>
    <cellStyle name="Lien hypertexte" xfId="1913" builtinId="8" hidden="1"/>
    <cellStyle name="Lien hypertexte" xfId="1915" builtinId="8" hidden="1"/>
    <cellStyle name="Lien hypertexte" xfId="1917" builtinId="8" hidden="1"/>
    <cellStyle name="Lien hypertexte" xfId="1919" builtinId="8" hidden="1"/>
    <cellStyle name="Lien hypertexte" xfId="1921" builtinId="8" hidden="1"/>
    <cellStyle name="Lien hypertexte" xfId="1923" builtinId="8" hidden="1"/>
    <cellStyle name="Lien hypertexte" xfId="1925" builtinId="8" hidden="1"/>
    <cellStyle name="Lien hypertexte" xfId="1927" builtinId="8" hidden="1"/>
    <cellStyle name="Lien hypertexte" xfId="1929" builtinId="8" hidden="1"/>
    <cellStyle name="Lien hypertexte" xfId="1931" builtinId="8" hidden="1"/>
    <cellStyle name="Lien hypertexte" xfId="1933" builtinId="8" hidden="1"/>
    <cellStyle name="Lien hypertexte" xfId="1935" builtinId="8" hidden="1"/>
    <cellStyle name="Lien hypertexte" xfId="1937" builtinId="8" hidden="1"/>
    <cellStyle name="Lien hypertexte" xfId="1939" builtinId="8" hidden="1"/>
    <cellStyle name="Lien hypertexte" xfId="1941" builtinId="8" hidden="1"/>
    <cellStyle name="Lien hypertexte" xfId="1944" builtinId="8" hidden="1"/>
    <cellStyle name="Lien hypertexte" xfId="1946" builtinId="8" hidden="1"/>
    <cellStyle name="Lien hypertexte" xfId="1948" builtinId="8" hidden="1"/>
    <cellStyle name="Lien hypertexte" xfId="1950" builtinId="8" hidden="1"/>
    <cellStyle name="Lien hypertexte" xfId="1952" builtinId="8" hidden="1"/>
    <cellStyle name="Lien hypertexte" xfId="1954" builtinId="8" hidden="1"/>
    <cellStyle name="Lien hypertexte" xfId="1956" builtinId="8" hidden="1"/>
    <cellStyle name="Lien hypertexte" xfId="1958" builtinId="8" hidden="1"/>
    <cellStyle name="Lien hypertexte" xfId="1960" builtinId="8" hidden="1"/>
    <cellStyle name="Lien hypertexte" xfId="1962" builtinId="8" hidden="1"/>
    <cellStyle name="Lien hypertexte" xfId="1964" builtinId="8" hidden="1"/>
    <cellStyle name="Lien hypertexte" xfId="1966" builtinId="8" hidden="1"/>
    <cellStyle name="Lien hypertexte" xfId="1968" builtinId="8" hidden="1"/>
    <cellStyle name="Lien hypertexte" xfId="1970" builtinId="8" hidden="1"/>
    <cellStyle name="Lien hypertexte" xfId="1972" builtinId="8" hidden="1"/>
    <cellStyle name="Lien hypertexte" xfId="1974" builtinId="8" hidden="1"/>
    <cellStyle name="Lien hypertexte" xfId="1976" builtinId="8" hidden="1"/>
    <cellStyle name="Lien hypertexte" xfId="1978" builtinId="8" hidden="1"/>
    <cellStyle name="Lien hypertexte" xfId="1980" builtinId="8" hidden="1"/>
    <cellStyle name="Lien hypertexte" xfId="1982" builtinId="8" hidden="1"/>
    <cellStyle name="Lien hypertexte" xfId="1984" builtinId="8" hidden="1"/>
    <cellStyle name="Lien hypertexte" xfId="1986" builtinId="8" hidden="1"/>
    <cellStyle name="Lien hypertexte" xfId="1988" builtinId="8" hidden="1"/>
    <cellStyle name="Lien hypertexte" xfId="1990" builtinId="8" hidden="1"/>
    <cellStyle name="Lien hypertexte" xfId="1992" builtinId="8" hidden="1"/>
    <cellStyle name="Lien hypertexte" xfId="1994" builtinId="8" hidden="1"/>
    <cellStyle name="Lien hypertexte" xfId="1996" builtinId="8" hidden="1"/>
    <cellStyle name="Lien hypertexte" xfId="1998" builtinId="8" hidden="1"/>
    <cellStyle name="Lien hypertexte" xfId="2000" builtinId="8" hidden="1"/>
    <cellStyle name="Lien hypertexte" xfId="2002" builtinId="8" hidden="1"/>
    <cellStyle name="Lien hypertexte" xfId="2004" builtinId="8" hidden="1"/>
    <cellStyle name="Lien hypertexte" xfId="2006" builtinId="8" hidden="1"/>
    <cellStyle name="Lien hypertexte" xfId="2008" builtinId="8" hidden="1"/>
    <cellStyle name="Lien hypertexte" xfId="2010" builtinId="8" hidden="1"/>
    <cellStyle name="Lien hypertexte" xfId="2012" builtinId="8" hidden="1"/>
    <cellStyle name="Lien hypertexte" xfId="2014" builtinId="8" hidden="1"/>
    <cellStyle name="Lien hypertexte" xfId="2016" builtinId="8" hidden="1"/>
    <cellStyle name="Lien hypertexte" xfId="2018" builtinId="8" hidden="1"/>
    <cellStyle name="Lien hypertexte" xfId="2020" builtinId="8" hidden="1"/>
    <cellStyle name="Lien hypertexte" xfId="2022" builtinId="8" hidden="1"/>
    <cellStyle name="Lien hypertexte" xfId="2024" builtinId="8" hidden="1"/>
    <cellStyle name="Lien hypertexte" xfId="2026" builtinId="8" hidden="1"/>
    <cellStyle name="Lien hypertexte" xfId="2028" builtinId="8" hidden="1"/>
    <cellStyle name="Lien hypertexte" xfId="2030" builtinId="8" hidden="1"/>
    <cellStyle name="Lien hypertexte" xfId="2032" builtinId="8" hidden="1"/>
    <cellStyle name="Lien hypertexte" xfId="2034" builtinId="8" hidden="1"/>
    <cellStyle name="Lien hypertexte" xfId="2036" builtinId="8" hidden="1"/>
    <cellStyle name="Lien hypertexte" xfId="2038" builtinId="8" hidden="1"/>
    <cellStyle name="Lien hypertexte" xfId="2040" builtinId="8" hidden="1"/>
    <cellStyle name="Lien hypertexte" xfId="2042" builtinId="8" hidden="1"/>
    <cellStyle name="Lien hypertexte" xfId="2044" builtinId="8" hidden="1"/>
    <cellStyle name="Lien hypertexte" xfId="2046" builtinId="8" hidden="1"/>
    <cellStyle name="Lien hypertexte" xfId="2048" builtinId="8" hidden="1"/>
    <cellStyle name="Lien hypertexte" xfId="2050" builtinId="8" hidden="1"/>
    <cellStyle name="Lien hypertexte" xfId="2052" builtinId="8" hidden="1"/>
    <cellStyle name="Lien hypertexte" xfId="2054" builtinId="8" hidden="1"/>
    <cellStyle name="Lien hypertexte" xfId="2056" builtinId="8" hidden="1"/>
    <cellStyle name="Lien hypertexte" xfId="2058" builtinId="8" hidden="1"/>
    <cellStyle name="Lien hypertexte" xfId="2060" builtinId="8" hidden="1"/>
    <cellStyle name="Lien hypertexte" xfId="2062" builtinId="8" hidden="1"/>
    <cellStyle name="Lien hypertexte" xfId="2064" builtinId="8" hidden="1"/>
    <cellStyle name="Lien hypertexte" xfId="2066" builtinId="8" hidden="1"/>
    <cellStyle name="Lien hypertexte" xfId="2068" builtinId="8" hidden="1"/>
    <cellStyle name="Lien hypertexte" xfId="2070" builtinId="8" hidden="1"/>
    <cellStyle name="Lien hypertexte" xfId="2072" builtinId="8" hidden="1"/>
    <cellStyle name="Lien hypertexte" xfId="2074" builtinId="8" hidden="1"/>
    <cellStyle name="Lien hypertexte" xfId="2076" builtinId="8" hidden="1"/>
    <cellStyle name="Lien hypertexte" xfId="2078" builtinId="8" hidden="1"/>
    <cellStyle name="Lien hypertexte" xfId="2080" builtinId="8" hidden="1"/>
    <cellStyle name="Lien hypertexte" xfId="2082" builtinId="8" hidden="1"/>
    <cellStyle name="Lien hypertexte" xfId="2084" builtinId="8" hidden="1"/>
    <cellStyle name="Lien hypertexte" xfId="2086" builtinId="8" hidden="1"/>
    <cellStyle name="Lien hypertexte" xfId="2088" builtinId="8" hidden="1"/>
    <cellStyle name="Lien hypertexte" xfId="2090" builtinId="8" hidden="1"/>
    <cellStyle name="Lien hypertexte" xfId="2092" builtinId="8" hidden="1"/>
    <cellStyle name="Lien hypertexte" xfId="2094" builtinId="8" hidden="1"/>
    <cellStyle name="Lien hypertexte" xfId="2096" builtinId="8" hidden="1"/>
    <cellStyle name="Lien hypertexte" xfId="2098" builtinId="8" hidden="1"/>
    <cellStyle name="Lien hypertexte" xfId="2100" builtinId="8" hidden="1"/>
    <cellStyle name="Lien hypertexte" xfId="2102" builtinId="8" hidden="1"/>
    <cellStyle name="Lien hypertexte" xfId="2104" builtinId="8" hidden="1"/>
    <cellStyle name="Lien hypertexte" xfId="2106" builtinId="8" hidden="1"/>
    <cellStyle name="Lien hypertexte" xfId="2108" builtinId="8" hidden="1"/>
    <cellStyle name="Lien hypertexte" xfId="2110" builtinId="8" hidden="1"/>
    <cellStyle name="Lien hypertexte" xfId="2112" builtinId="8" hidden="1"/>
    <cellStyle name="Lien hypertexte" xfId="2114" builtinId="8" hidden="1"/>
    <cellStyle name="Lien hypertexte" xfId="2116" builtinId="8" hidden="1"/>
    <cellStyle name="Lien hypertexte" xfId="2118" builtinId="8" hidden="1"/>
    <cellStyle name="Lien hypertexte" xfId="2120" builtinId="8" hidden="1"/>
    <cellStyle name="Lien hypertexte" xfId="2122" builtinId="8" hidden="1"/>
    <cellStyle name="Lien hypertexte" xfId="2124" builtinId="8" hidden="1"/>
    <cellStyle name="Lien hypertexte" xfId="2126" builtinId="8" hidden="1"/>
    <cellStyle name="Lien hypertexte" xfId="2128" builtinId="8" hidden="1"/>
    <cellStyle name="Lien hypertexte" xfId="2130" builtinId="8" hidden="1"/>
    <cellStyle name="Lien hypertexte" xfId="2132" builtinId="8" hidden="1"/>
    <cellStyle name="Lien hypertexte" xfId="2134" builtinId="8" hidden="1"/>
    <cellStyle name="Lien hypertexte" xfId="2136" builtinId="8" hidden="1"/>
    <cellStyle name="Lien hypertexte" xfId="2138" builtinId="8" hidden="1"/>
    <cellStyle name="Lien hypertexte" xfId="2140" builtinId="8" hidden="1"/>
    <cellStyle name="Lien hypertexte" xfId="2142" builtinId="8" hidden="1"/>
    <cellStyle name="Lien hypertexte" xfId="2144" builtinId="8" hidden="1"/>
    <cellStyle name="Lien hypertexte" xfId="2146" builtinId="8" hidden="1"/>
    <cellStyle name="Lien hypertexte" xfId="2148" builtinId="8" hidden="1"/>
    <cellStyle name="Lien hypertexte" xfId="2150" builtinId="8" hidden="1"/>
    <cellStyle name="Lien hypertexte" xfId="2152" builtinId="8" hidden="1"/>
    <cellStyle name="Lien hypertexte" xfId="2154" builtinId="8" hidden="1"/>
    <cellStyle name="Lien hypertexte" xfId="2156" builtinId="8" hidden="1"/>
    <cellStyle name="Lien hypertexte" xfId="2158" builtinId="8" hidden="1"/>
    <cellStyle name="Lien hypertexte" xfId="2160" builtinId="8" hidden="1"/>
    <cellStyle name="Lien hypertexte" xfId="2162" builtinId="8" hidden="1"/>
    <cellStyle name="Lien hypertexte" xfId="2164" builtinId="8" hidden="1"/>
    <cellStyle name="Lien hypertexte" xfId="2166" builtinId="8" hidden="1"/>
    <cellStyle name="Lien hypertexte" xfId="2168" builtinId="8" hidden="1"/>
    <cellStyle name="Lien hypertexte" xfId="2170" builtinId="8" hidden="1"/>
    <cellStyle name="Lien hypertexte" xfId="2172" builtinId="8" hidden="1"/>
    <cellStyle name="Lien hypertexte" xfId="2174" builtinId="8" hidden="1"/>
    <cellStyle name="Lien hypertexte" xfId="2176" builtinId="8" hidden="1"/>
    <cellStyle name="Lien hypertexte" xfId="2178" builtinId="8" hidden="1"/>
    <cellStyle name="Lien hypertexte" xfId="2180" builtinId="8" hidden="1"/>
    <cellStyle name="Lien hypertexte" xfId="2182" builtinId="8" hidden="1"/>
    <cellStyle name="Lien hypertexte" xfId="2184" builtinId="8" hidden="1"/>
    <cellStyle name="Lien hypertexte" xfId="2186" builtinId="8" hidden="1"/>
    <cellStyle name="Lien hypertexte" xfId="2188" builtinId="8" hidden="1"/>
    <cellStyle name="Lien hypertexte" xfId="2190" builtinId="8" hidden="1"/>
    <cellStyle name="Lien hypertexte" xfId="2192" builtinId="8" hidden="1"/>
    <cellStyle name="Lien hypertexte" xfId="2194" builtinId="8" hidden="1"/>
    <cellStyle name="Lien hypertexte" xfId="2196" builtinId="8" hidden="1"/>
    <cellStyle name="Lien hypertexte" xfId="2198" builtinId="8" hidden="1"/>
    <cellStyle name="Lien hypertexte" xfId="2200" builtinId="8" hidden="1"/>
    <cellStyle name="Lien hypertexte" xfId="2202" builtinId="8" hidden="1"/>
    <cellStyle name="Lien hypertexte" xfId="2204" builtinId="8" hidden="1"/>
    <cellStyle name="Lien hypertexte" xfId="2206" builtinId="8" hidden="1"/>
    <cellStyle name="Lien hypertexte" xfId="2208" builtinId="8" hidden="1"/>
    <cellStyle name="Lien hypertexte" xfId="2210" builtinId="8" hidden="1"/>
    <cellStyle name="Lien hypertexte" xfId="2212" builtinId="8" hidden="1"/>
    <cellStyle name="Lien hypertexte" xfId="2214" builtinId="8" hidden="1"/>
    <cellStyle name="Lien hypertexte" xfId="2216" builtinId="8" hidden="1"/>
    <cellStyle name="Lien hypertexte" xfId="2218" builtinId="8" hidden="1"/>
    <cellStyle name="Lien hypertexte" xfId="2220" builtinId="8" hidden="1"/>
    <cellStyle name="Lien hypertexte" xfId="2222" builtinId="8" hidden="1"/>
    <cellStyle name="Lien hypertexte" xfId="2224" builtinId="8" hidden="1"/>
    <cellStyle name="Lien hypertexte" xfId="2226" builtinId="8" hidden="1"/>
    <cellStyle name="Lien hypertexte" xfId="2228" builtinId="8" hidden="1"/>
    <cellStyle name="Lien hypertexte" xfId="2230" builtinId="8" hidden="1"/>
    <cellStyle name="Lien hypertexte" xfId="2232" builtinId="8" hidden="1"/>
    <cellStyle name="Lien hypertexte" xfId="2234" builtinId="8" hidden="1"/>
    <cellStyle name="Lien hypertexte" xfId="2236" builtinId="8" hidden="1"/>
    <cellStyle name="Lien hypertexte" xfId="2238" builtinId="8" hidden="1"/>
    <cellStyle name="Lien hypertexte" xfId="2240" builtinId="8" hidden="1"/>
    <cellStyle name="Lien hypertexte" xfId="2242" builtinId="8" hidden="1"/>
    <cellStyle name="Lien hypertexte" xfId="2244" builtinId="8" hidden="1"/>
    <cellStyle name="Lien hypertexte" xfId="2246" builtinId="8" hidden="1"/>
    <cellStyle name="Lien hypertexte" xfId="2248" builtinId="8" hidden="1"/>
    <cellStyle name="Lien hypertexte" xfId="2250" builtinId="8" hidden="1"/>
    <cellStyle name="Lien hypertexte" xfId="2252" builtinId="8" hidden="1"/>
    <cellStyle name="Lien hypertexte" xfId="2254" builtinId="8" hidden="1"/>
    <cellStyle name="Lien hypertexte" xfId="2256" builtinId="8" hidden="1"/>
    <cellStyle name="Lien hypertexte" xfId="2258" builtinId="8" hidden="1"/>
    <cellStyle name="Lien hypertexte" xfId="2260" builtinId="8" hidden="1"/>
    <cellStyle name="Lien hypertexte" xfId="2262" builtinId="8" hidden="1"/>
    <cellStyle name="Lien hypertexte" xfId="2264" builtinId="8" hidden="1"/>
    <cellStyle name="Lien hypertexte" xfId="2266" builtinId="8" hidden="1"/>
    <cellStyle name="Lien hypertexte" xfId="2268" builtinId="8" hidden="1"/>
    <cellStyle name="Lien hypertexte" xfId="2270" builtinId="8" hidden="1"/>
    <cellStyle name="Lien hypertexte" xfId="2272" builtinId="8" hidden="1"/>
    <cellStyle name="Lien hypertexte" xfId="2274" builtinId="8" hidden="1"/>
    <cellStyle name="Lien hypertexte" xfId="2276" builtinId="8" hidden="1"/>
    <cellStyle name="Lien hypertexte" xfId="2278" builtinId="8" hidden="1"/>
    <cellStyle name="Lien hypertexte" xfId="2280" builtinId="8" hidden="1"/>
    <cellStyle name="Lien hypertexte" xfId="2282" builtinId="8" hidden="1"/>
    <cellStyle name="Lien hypertexte" xfId="2284" builtinId="8" hidden="1"/>
    <cellStyle name="Lien hypertexte" xfId="2286" builtinId="8" hidden="1"/>
    <cellStyle name="Lien hypertexte" xfId="2288" builtinId="8" hidden="1"/>
    <cellStyle name="Lien hypertexte" xfId="2290" builtinId="8" hidden="1"/>
    <cellStyle name="Lien hypertexte" xfId="2292" builtinId="8" hidden="1"/>
    <cellStyle name="Lien hypertexte" xfId="2294" builtinId="8" hidden="1"/>
    <cellStyle name="Lien hypertexte" xfId="2296" builtinId="8" hidden="1"/>
    <cellStyle name="Lien hypertexte" xfId="2298" builtinId="8" hidden="1"/>
    <cellStyle name="Lien hypertexte" xfId="2300" builtinId="8" hidden="1"/>
    <cellStyle name="Lien hypertexte" xfId="2302" builtinId="8" hidden="1"/>
    <cellStyle name="Lien hypertexte" xfId="2304" builtinId="8" hidden="1"/>
    <cellStyle name="Lien hypertexte" xfId="2306" builtinId="8" hidden="1"/>
    <cellStyle name="Lien hypertexte" xfId="2308" builtinId="8" hidden="1"/>
    <cellStyle name="Lien hypertexte" xfId="2310" builtinId="8" hidden="1"/>
    <cellStyle name="Lien hypertexte" xfId="2312" builtinId="8" hidden="1"/>
    <cellStyle name="Lien hypertexte" xfId="2314" builtinId="8" hidden="1"/>
    <cellStyle name="Lien hypertexte" xfId="2316" builtinId="8" hidden="1"/>
    <cellStyle name="Lien hypertexte" xfId="2318" builtinId="8" hidden="1"/>
    <cellStyle name="Lien hypertexte" xfId="2320" builtinId="8" hidden="1"/>
    <cellStyle name="Lien hypertexte" xfId="2322" builtinId="8" hidden="1"/>
    <cellStyle name="Lien hypertexte" xfId="2324" builtinId="8" hidden="1"/>
    <cellStyle name="Lien hypertexte" xfId="2326" builtinId="8" hidden="1"/>
    <cellStyle name="Lien hypertexte" xfId="2328" builtinId="8" hidden="1"/>
    <cellStyle name="Lien hypertexte" xfId="2330" builtinId="8" hidden="1"/>
    <cellStyle name="Lien hypertexte" xfId="2332" builtinId="8" hidden="1"/>
    <cellStyle name="Lien hypertexte" xfId="2334" builtinId="8" hidden="1"/>
    <cellStyle name="Lien hypertexte" xfId="2336" builtinId="8" hidden="1"/>
    <cellStyle name="Lien hypertexte" xfId="2338" builtinId="8" hidden="1"/>
    <cellStyle name="Lien hypertexte" xfId="2340" builtinId="8" hidden="1"/>
    <cellStyle name="Lien hypertexte" xfId="2342" builtinId="8" hidden="1"/>
    <cellStyle name="Lien hypertexte" xfId="2344" builtinId="8" hidden="1"/>
    <cellStyle name="Lien hypertexte" xfId="2346" builtinId="8" hidden="1"/>
    <cellStyle name="Lien hypertexte" xfId="2348" builtinId="8" hidden="1"/>
    <cellStyle name="Lien hypertexte" xfId="2350" builtinId="8" hidden="1"/>
    <cellStyle name="Lien hypertexte" xfId="2352" builtinId="8" hidden="1"/>
    <cellStyle name="Lien hypertexte" xfId="2354" builtinId="8" hidden="1"/>
    <cellStyle name="Lien hypertexte" xfId="2356" builtinId="8" hidden="1"/>
    <cellStyle name="Lien hypertexte" xfId="2358" builtinId="8" hidden="1"/>
    <cellStyle name="Lien hypertexte" xfId="2360" builtinId="8" hidden="1"/>
    <cellStyle name="Lien hypertexte" xfId="2362" builtinId="8" hidden="1"/>
    <cellStyle name="Lien hypertexte" xfId="2364" builtinId="8" hidden="1"/>
    <cellStyle name="Lien hypertexte" xfId="2366" builtinId="8" hidden="1"/>
    <cellStyle name="Lien hypertexte" xfId="2368" builtinId="8" hidden="1"/>
    <cellStyle name="Lien hypertexte" xfId="2370" builtinId="8" hidden="1"/>
    <cellStyle name="Lien hypertexte" xfId="2372" builtinId="8" hidden="1"/>
    <cellStyle name="Lien hypertexte" xfId="2374" builtinId="8" hidden="1"/>
    <cellStyle name="Lien hypertexte" xfId="2376" builtinId="8" hidden="1"/>
    <cellStyle name="Lien hypertexte" xfId="2378" builtinId="8" hidden="1"/>
    <cellStyle name="Lien hypertexte" xfId="2380" builtinId="8" hidden="1"/>
    <cellStyle name="Lien hypertexte" xfId="2382" builtinId="8" hidden="1"/>
    <cellStyle name="Lien hypertexte" xfId="2384" builtinId="8" hidden="1"/>
    <cellStyle name="Lien hypertexte" xfId="2386" builtinId="8" hidden="1"/>
    <cellStyle name="Lien hypertexte" xfId="2388" builtinId="8" hidden="1"/>
    <cellStyle name="Lien hypertexte" xfId="2390" builtinId="8" hidden="1"/>
    <cellStyle name="Lien hypertexte" xfId="2392" builtinId="8" hidden="1"/>
    <cellStyle name="Lien hypertexte" xfId="2394" builtinId="8" hidden="1"/>
    <cellStyle name="Lien hypertexte" xfId="2396" builtinId="8" hidden="1"/>
    <cellStyle name="Lien hypertexte" xfId="2398" builtinId="8" hidden="1"/>
    <cellStyle name="Lien hypertexte" xfId="2400" builtinId="8" hidden="1"/>
    <cellStyle name="Lien hypertexte" xfId="2402" builtinId="8" hidden="1"/>
    <cellStyle name="Lien hypertexte" xfId="2404" builtinId="8" hidden="1"/>
    <cellStyle name="Lien hypertexte" xfId="2406" builtinId="8" hidden="1"/>
    <cellStyle name="Lien hypertexte" xfId="2408" builtinId="8" hidden="1"/>
    <cellStyle name="Lien hypertexte" xfId="2410" builtinId="8" hidden="1"/>
    <cellStyle name="Lien hypertexte" xfId="2412" builtinId="8" hidden="1"/>
    <cellStyle name="Lien hypertexte" xfId="2414" builtinId="8" hidden="1"/>
    <cellStyle name="Lien hypertexte" xfId="2416" builtinId="8" hidden="1"/>
    <cellStyle name="Lien hypertexte" xfId="2418" builtinId="8" hidden="1"/>
    <cellStyle name="Lien hypertexte" xfId="2420" builtinId="8" hidden="1"/>
    <cellStyle name="Lien hypertexte" xfId="2422" builtinId="8" hidden="1"/>
    <cellStyle name="Lien hypertexte" xfId="2424" builtinId="8" hidden="1"/>
    <cellStyle name="Lien hypertexte" xfId="2426" builtinId="8" hidden="1"/>
    <cellStyle name="Lien hypertexte" xfId="2428" builtinId="8" hidden="1"/>
    <cellStyle name="Lien hypertexte" xfId="2430" builtinId="8" hidden="1"/>
    <cellStyle name="Lien hypertexte" xfId="2432" builtinId="8" hidden="1"/>
    <cellStyle name="Lien hypertexte" xfId="2434" builtinId="8" hidden="1"/>
    <cellStyle name="Lien hypertexte" xfId="2436" builtinId="8" hidden="1"/>
    <cellStyle name="Lien hypertexte" xfId="2438" builtinId="8" hidden="1"/>
    <cellStyle name="Lien hypertexte" xfId="2440" builtinId="8" hidden="1"/>
    <cellStyle name="Lien hypertexte" xfId="2442" builtinId="8" hidden="1"/>
    <cellStyle name="Lien hypertexte" xfId="2444" builtinId="8" hidden="1"/>
    <cellStyle name="Lien hypertexte" xfId="2446" builtinId="8" hidden="1"/>
    <cellStyle name="Lien hypertexte" xfId="2448" builtinId="8" hidden="1"/>
    <cellStyle name="Lien hypertexte" xfId="2450" builtinId="8" hidden="1"/>
    <cellStyle name="Lien hypertexte" xfId="2452" builtinId="8" hidden="1"/>
    <cellStyle name="Lien hypertexte" xfId="2454" builtinId="8" hidden="1"/>
    <cellStyle name="Lien hypertexte" xfId="2456" builtinId="8" hidden="1"/>
    <cellStyle name="Lien hypertexte" xfId="2458" builtinId="8" hidden="1"/>
    <cellStyle name="Lien hypertexte" xfId="2460" builtinId="8" hidden="1"/>
    <cellStyle name="Lien hypertexte" xfId="2462" builtinId="8" hidden="1"/>
    <cellStyle name="Lien hypertexte" xfId="2464" builtinId="8" hidden="1"/>
    <cellStyle name="Lien hypertexte" xfId="2466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4" builtinId="9" hidden="1"/>
    <cellStyle name="Lien hypertexte visité" xfId="926" builtinId="9" hidden="1"/>
    <cellStyle name="Lien hypertexte visité" xfId="928" builtinId="9" hidden="1"/>
    <cellStyle name="Lien hypertexte visité" xfId="930" builtinId="9" hidden="1"/>
    <cellStyle name="Lien hypertexte visité" xfId="932" builtinId="9" hidden="1"/>
    <cellStyle name="Lien hypertexte visité" xfId="934" builtinId="9" hidden="1"/>
    <cellStyle name="Lien hypertexte visité" xfId="936" builtinId="9" hidden="1"/>
    <cellStyle name="Lien hypertexte visité" xfId="938" builtinId="9" hidden="1"/>
    <cellStyle name="Lien hypertexte visité" xfId="940" builtinId="9" hidden="1"/>
    <cellStyle name="Lien hypertexte visité" xfId="942" builtinId="9" hidden="1"/>
    <cellStyle name="Lien hypertexte visité" xfId="944" builtinId="9" hidden="1"/>
    <cellStyle name="Lien hypertexte visité" xfId="946" builtinId="9" hidden="1"/>
    <cellStyle name="Lien hypertexte visité" xfId="948" builtinId="9" hidden="1"/>
    <cellStyle name="Lien hypertexte visité" xfId="950" builtinId="9" hidden="1"/>
    <cellStyle name="Lien hypertexte visité" xfId="952" builtinId="9" hidden="1"/>
    <cellStyle name="Lien hypertexte visité" xfId="954" builtinId="9" hidden="1"/>
    <cellStyle name="Lien hypertexte visité" xfId="956" builtinId="9" hidden="1"/>
    <cellStyle name="Lien hypertexte visité" xfId="958" builtinId="9" hidden="1"/>
    <cellStyle name="Lien hypertexte visité" xfId="960" builtinId="9" hidden="1"/>
    <cellStyle name="Lien hypertexte visité" xfId="962" builtinId="9" hidden="1"/>
    <cellStyle name="Lien hypertexte visité" xfId="964" builtinId="9" hidden="1"/>
    <cellStyle name="Lien hypertexte visité" xfId="966" builtinId="9" hidden="1"/>
    <cellStyle name="Lien hypertexte visité" xfId="968" builtinId="9" hidden="1"/>
    <cellStyle name="Lien hypertexte visité" xfId="970" builtinId="9" hidden="1"/>
    <cellStyle name="Lien hypertexte visité" xfId="972" builtinId="9" hidden="1"/>
    <cellStyle name="Lien hypertexte visité" xfId="974" builtinId="9" hidden="1"/>
    <cellStyle name="Lien hypertexte visité" xfId="976" builtinId="9" hidden="1"/>
    <cellStyle name="Lien hypertexte visité" xfId="978" builtinId="9" hidden="1"/>
    <cellStyle name="Lien hypertexte visité" xfId="980" builtinId="9" hidden="1"/>
    <cellStyle name="Lien hypertexte visité" xfId="982" builtinId="9" hidden="1"/>
    <cellStyle name="Lien hypertexte visité" xfId="984" builtinId="9" hidden="1"/>
    <cellStyle name="Lien hypertexte visité" xfId="986" builtinId="9" hidden="1"/>
    <cellStyle name="Lien hypertexte visité" xfId="988" builtinId="9" hidden="1"/>
    <cellStyle name="Lien hypertexte visité" xfId="990" builtinId="9" hidden="1"/>
    <cellStyle name="Lien hypertexte visité" xfId="992" builtinId="9" hidden="1"/>
    <cellStyle name="Lien hypertexte visité" xfId="994" builtinId="9" hidden="1"/>
    <cellStyle name="Lien hypertexte visité" xfId="996" builtinId="9" hidden="1"/>
    <cellStyle name="Lien hypertexte visité" xfId="998" builtinId="9" hidden="1"/>
    <cellStyle name="Lien hypertexte visité" xfId="1000" builtinId="9" hidden="1"/>
    <cellStyle name="Lien hypertexte visité" xfId="1002" builtinId="9" hidden="1"/>
    <cellStyle name="Lien hypertexte visité" xfId="1004" builtinId="9" hidden="1"/>
    <cellStyle name="Lien hypertexte visité" xfId="1006" builtinId="9" hidden="1"/>
    <cellStyle name="Lien hypertexte visité" xfId="1008" builtinId="9" hidden="1"/>
    <cellStyle name="Lien hypertexte visité" xfId="1010" builtinId="9" hidden="1"/>
    <cellStyle name="Lien hypertexte visité" xfId="1012" builtinId="9" hidden="1"/>
    <cellStyle name="Lien hypertexte visité" xfId="1014" builtinId="9" hidden="1"/>
    <cellStyle name="Lien hypertexte visité" xfId="1016" builtinId="9" hidden="1"/>
    <cellStyle name="Lien hypertexte visité" xfId="1018" builtinId="9" hidden="1"/>
    <cellStyle name="Lien hypertexte visité" xfId="1020" builtinId="9" hidden="1"/>
    <cellStyle name="Lien hypertexte visité" xfId="1022" builtinId="9" hidden="1"/>
    <cellStyle name="Lien hypertexte visité" xfId="1024" builtinId="9" hidden="1"/>
    <cellStyle name="Lien hypertexte visité" xfId="1026" builtinId="9" hidden="1"/>
    <cellStyle name="Lien hypertexte visité" xfId="1028" builtinId="9" hidden="1"/>
    <cellStyle name="Lien hypertexte visité" xfId="1030" builtinId="9" hidden="1"/>
    <cellStyle name="Lien hypertexte visité" xfId="1032" builtinId="9" hidden="1"/>
    <cellStyle name="Lien hypertexte visité" xfId="1034" builtinId="9" hidden="1"/>
    <cellStyle name="Lien hypertexte visité" xfId="1036" builtinId="9" hidden="1"/>
    <cellStyle name="Lien hypertexte visité" xfId="1038" builtinId="9" hidden="1"/>
    <cellStyle name="Lien hypertexte visité" xfId="1040" builtinId="9" hidden="1"/>
    <cellStyle name="Lien hypertexte visité" xfId="1042" builtinId="9" hidden="1"/>
    <cellStyle name="Lien hypertexte visité" xfId="1044" builtinId="9" hidden="1"/>
    <cellStyle name="Lien hypertexte visité" xfId="1046" builtinId="9" hidden="1"/>
    <cellStyle name="Lien hypertexte visité" xfId="1048" builtinId="9" hidden="1"/>
    <cellStyle name="Lien hypertexte visité" xfId="1050" builtinId="9" hidden="1"/>
    <cellStyle name="Lien hypertexte visité" xfId="1052" builtinId="9" hidden="1"/>
    <cellStyle name="Lien hypertexte visité" xfId="1054" builtinId="9" hidden="1"/>
    <cellStyle name="Lien hypertexte visité" xfId="1056" builtinId="9" hidden="1"/>
    <cellStyle name="Lien hypertexte visité" xfId="1058" builtinId="9" hidden="1"/>
    <cellStyle name="Lien hypertexte visité" xfId="1060" builtinId="9" hidden="1"/>
    <cellStyle name="Lien hypertexte visité" xfId="1062" builtinId="9" hidden="1"/>
    <cellStyle name="Lien hypertexte visité" xfId="1064" builtinId="9" hidden="1"/>
    <cellStyle name="Lien hypertexte visité" xfId="1066" builtinId="9" hidden="1"/>
    <cellStyle name="Lien hypertexte visité" xfId="1068" builtinId="9" hidden="1"/>
    <cellStyle name="Lien hypertexte visité" xfId="1070" builtinId="9" hidden="1"/>
    <cellStyle name="Lien hypertexte visité" xfId="1072" builtinId="9" hidden="1"/>
    <cellStyle name="Lien hypertexte visité" xfId="1074" builtinId="9" hidden="1"/>
    <cellStyle name="Lien hypertexte visité" xfId="1076" builtinId="9" hidden="1"/>
    <cellStyle name="Lien hypertexte visité" xfId="1078" builtinId="9" hidden="1"/>
    <cellStyle name="Lien hypertexte visité" xfId="1080" builtinId="9" hidden="1"/>
    <cellStyle name="Lien hypertexte visité" xfId="1082" builtinId="9" hidden="1"/>
    <cellStyle name="Lien hypertexte visité" xfId="1084" builtinId="9" hidden="1"/>
    <cellStyle name="Lien hypertexte visité" xfId="1086" builtinId="9" hidden="1"/>
    <cellStyle name="Lien hypertexte visité" xfId="1088" builtinId="9" hidden="1"/>
    <cellStyle name="Lien hypertexte visité" xfId="1090" builtinId="9" hidden="1"/>
    <cellStyle name="Lien hypertexte visité" xfId="1092" builtinId="9" hidden="1"/>
    <cellStyle name="Lien hypertexte visité" xfId="1094" builtinId="9" hidden="1"/>
    <cellStyle name="Lien hypertexte visité" xfId="1096" builtinId="9" hidden="1"/>
    <cellStyle name="Lien hypertexte visité" xfId="1098" builtinId="9" hidden="1"/>
    <cellStyle name="Lien hypertexte visité" xfId="1100" builtinId="9" hidden="1"/>
    <cellStyle name="Lien hypertexte visité" xfId="1102" builtinId="9" hidden="1"/>
    <cellStyle name="Lien hypertexte visité" xfId="1104" builtinId="9" hidden="1"/>
    <cellStyle name="Lien hypertexte visité" xfId="1106" builtinId="9" hidden="1"/>
    <cellStyle name="Lien hypertexte visité" xfId="1108" builtinId="9" hidden="1"/>
    <cellStyle name="Lien hypertexte visité" xfId="1110" builtinId="9" hidden="1"/>
    <cellStyle name="Lien hypertexte visité" xfId="1112" builtinId="9" hidden="1"/>
    <cellStyle name="Lien hypertexte visité" xfId="1114" builtinId="9" hidden="1"/>
    <cellStyle name="Lien hypertexte visité" xfId="1116" builtinId="9" hidden="1"/>
    <cellStyle name="Lien hypertexte visité" xfId="1118" builtinId="9" hidden="1"/>
    <cellStyle name="Lien hypertexte visité" xfId="1120" builtinId="9" hidden="1"/>
    <cellStyle name="Lien hypertexte visité" xfId="1122" builtinId="9" hidden="1"/>
    <cellStyle name="Lien hypertexte visité" xfId="1124" builtinId="9" hidden="1"/>
    <cellStyle name="Lien hypertexte visité" xfId="1126" builtinId="9" hidden="1"/>
    <cellStyle name="Lien hypertexte visité" xfId="1128" builtinId="9" hidden="1"/>
    <cellStyle name="Lien hypertexte visité" xfId="1130" builtinId="9" hidden="1"/>
    <cellStyle name="Lien hypertexte visité" xfId="1132" builtinId="9" hidden="1"/>
    <cellStyle name="Lien hypertexte visité" xfId="1134" builtinId="9" hidden="1"/>
    <cellStyle name="Lien hypertexte visité" xfId="1136" builtinId="9" hidden="1"/>
    <cellStyle name="Lien hypertexte visité" xfId="1138" builtinId="9" hidden="1"/>
    <cellStyle name="Lien hypertexte visité" xfId="1140" builtinId="9" hidden="1"/>
    <cellStyle name="Lien hypertexte visité" xfId="1142" builtinId="9" hidden="1"/>
    <cellStyle name="Lien hypertexte visité" xfId="1144" builtinId="9" hidden="1"/>
    <cellStyle name="Lien hypertexte visité" xfId="1146" builtinId="9" hidden="1"/>
    <cellStyle name="Lien hypertexte visité" xfId="1148" builtinId="9" hidden="1"/>
    <cellStyle name="Lien hypertexte visité" xfId="1150" builtinId="9" hidden="1"/>
    <cellStyle name="Lien hypertexte visité" xfId="1152" builtinId="9" hidden="1"/>
    <cellStyle name="Lien hypertexte visité" xfId="1154" builtinId="9" hidden="1"/>
    <cellStyle name="Lien hypertexte visité" xfId="1156" builtinId="9" hidden="1"/>
    <cellStyle name="Lien hypertexte visité" xfId="1158" builtinId="9" hidden="1"/>
    <cellStyle name="Lien hypertexte visité" xfId="1160" builtinId="9" hidden="1"/>
    <cellStyle name="Lien hypertexte visité" xfId="1162" builtinId="9" hidden="1"/>
    <cellStyle name="Lien hypertexte visité" xfId="1164" builtinId="9" hidden="1"/>
    <cellStyle name="Lien hypertexte visité" xfId="1166" builtinId="9" hidden="1"/>
    <cellStyle name="Lien hypertexte visité" xfId="1168" builtinId="9" hidden="1"/>
    <cellStyle name="Lien hypertexte visité" xfId="1170" builtinId="9" hidden="1"/>
    <cellStyle name="Lien hypertexte visité" xfId="1172" builtinId="9" hidden="1"/>
    <cellStyle name="Lien hypertexte visité" xfId="1174" builtinId="9" hidden="1"/>
    <cellStyle name="Lien hypertexte visité" xfId="1176" builtinId="9" hidden="1"/>
    <cellStyle name="Lien hypertexte visité" xfId="1178" builtinId="9" hidden="1"/>
    <cellStyle name="Lien hypertexte visité" xfId="1180" builtinId="9" hidden="1"/>
    <cellStyle name="Lien hypertexte visité" xfId="1182" builtinId="9" hidden="1"/>
    <cellStyle name="Lien hypertexte visité" xfId="1184" builtinId="9" hidden="1"/>
    <cellStyle name="Lien hypertexte visité" xfId="1186" builtinId="9" hidden="1"/>
    <cellStyle name="Lien hypertexte visité" xfId="1188" builtinId="9" hidden="1"/>
    <cellStyle name="Lien hypertexte visité" xfId="1190" builtinId="9" hidden="1"/>
    <cellStyle name="Lien hypertexte visité" xfId="1192" builtinId="9" hidden="1"/>
    <cellStyle name="Lien hypertexte visité" xfId="1194" builtinId="9" hidden="1"/>
    <cellStyle name="Lien hypertexte visité" xfId="1196" builtinId="9" hidden="1"/>
    <cellStyle name="Lien hypertexte visité" xfId="1198" builtinId="9" hidden="1"/>
    <cellStyle name="Lien hypertexte visité" xfId="1200" builtinId="9" hidden="1"/>
    <cellStyle name="Lien hypertexte visité" xfId="1202" builtinId="9" hidden="1"/>
    <cellStyle name="Lien hypertexte visité" xfId="1204" builtinId="9" hidden="1"/>
    <cellStyle name="Lien hypertexte visité" xfId="1206" builtinId="9" hidden="1"/>
    <cellStyle name="Lien hypertexte visité" xfId="1208" builtinId="9" hidden="1"/>
    <cellStyle name="Lien hypertexte visité" xfId="1210" builtinId="9" hidden="1"/>
    <cellStyle name="Lien hypertexte visité" xfId="1212" builtinId="9" hidden="1"/>
    <cellStyle name="Lien hypertexte visité" xfId="1214" builtinId="9" hidden="1"/>
    <cellStyle name="Lien hypertexte visité" xfId="1216" builtinId="9" hidden="1"/>
    <cellStyle name="Lien hypertexte visité" xfId="1218" builtinId="9" hidden="1"/>
    <cellStyle name="Lien hypertexte visité" xfId="1220" builtinId="9" hidden="1"/>
    <cellStyle name="Lien hypertexte visité" xfId="1222" builtinId="9" hidden="1"/>
    <cellStyle name="Lien hypertexte visité" xfId="1224" builtinId="9" hidden="1"/>
    <cellStyle name="Lien hypertexte visité" xfId="1226" builtinId="9" hidden="1"/>
    <cellStyle name="Lien hypertexte visité" xfId="1228" builtinId="9" hidden="1"/>
    <cellStyle name="Lien hypertexte visité" xfId="1230" builtinId="9" hidden="1"/>
    <cellStyle name="Lien hypertexte visité" xfId="1232" builtinId="9" hidden="1"/>
    <cellStyle name="Lien hypertexte visité" xfId="1234" builtinId="9" hidden="1"/>
    <cellStyle name="Lien hypertexte visité" xfId="1236" builtinId="9" hidden="1"/>
    <cellStyle name="Lien hypertexte visité" xfId="1238" builtinId="9" hidden="1"/>
    <cellStyle name="Lien hypertexte visité" xfId="1240" builtinId="9" hidden="1"/>
    <cellStyle name="Lien hypertexte visité" xfId="1242" builtinId="9" hidden="1"/>
    <cellStyle name="Lien hypertexte visité" xfId="1244" builtinId="9" hidden="1"/>
    <cellStyle name="Lien hypertexte visité" xfId="1246" builtinId="9" hidden="1"/>
    <cellStyle name="Lien hypertexte visité" xfId="1248" builtinId="9" hidden="1"/>
    <cellStyle name="Lien hypertexte visité" xfId="1250" builtinId="9" hidden="1"/>
    <cellStyle name="Lien hypertexte visité" xfId="1252" builtinId="9" hidden="1"/>
    <cellStyle name="Lien hypertexte visité" xfId="1254" builtinId="9" hidden="1"/>
    <cellStyle name="Lien hypertexte visité" xfId="1256" builtinId="9" hidden="1"/>
    <cellStyle name="Lien hypertexte visité" xfId="1258" builtinId="9" hidden="1"/>
    <cellStyle name="Lien hypertexte visité" xfId="1260" builtinId="9" hidden="1"/>
    <cellStyle name="Lien hypertexte visité" xfId="1262" builtinId="9" hidden="1"/>
    <cellStyle name="Lien hypertexte visité" xfId="1264" builtinId="9" hidden="1"/>
    <cellStyle name="Lien hypertexte visité" xfId="1266" builtinId="9" hidden="1"/>
    <cellStyle name="Lien hypertexte visité" xfId="1268" builtinId="9" hidden="1"/>
    <cellStyle name="Lien hypertexte visité" xfId="1270" builtinId="9" hidden="1"/>
    <cellStyle name="Lien hypertexte visité" xfId="1272" builtinId="9" hidden="1"/>
    <cellStyle name="Lien hypertexte visité" xfId="1274" builtinId="9" hidden="1"/>
    <cellStyle name="Lien hypertexte visité" xfId="1276" builtinId="9" hidden="1"/>
    <cellStyle name="Lien hypertexte visité" xfId="1278" builtinId="9" hidden="1"/>
    <cellStyle name="Lien hypertexte visité" xfId="1280" builtinId="9" hidden="1"/>
    <cellStyle name="Lien hypertexte visité" xfId="1282" builtinId="9" hidden="1"/>
    <cellStyle name="Lien hypertexte visité" xfId="1284" builtinId="9" hidden="1"/>
    <cellStyle name="Lien hypertexte visité" xfId="1286" builtinId="9" hidden="1"/>
    <cellStyle name="Lien hypertexte visité" xfId="1288" builtinId="9" hidden="1"/>
    <cellStyle name="Lien hypertexte visité" xfId="1290" builtinId="9" hidden="1"/>
    <cellStyle name="Lien hypertexte visité" xfId="1292" builtinId="9" hidden="1"/>
    <cellStyle name="Lien hypertexte visité" xfId="1294" builtinId="9" hidden="1"/>
    <cellStyle name="Lien hypertexte visité" xfId="1296" builtinId="9" hidden="1"/>
    <cellStyle name="Lien hypertexte visité" xfId="1298" builtinId="9" hidden="1"/>
    <cellStyle name="Lien hypertexte visité" xfId="1300" builtinId="9" hidden="1"/>
    <cellStyle name="Lien hypertexte visité" xfId="1302" builtinId="9" hidden="1"/>
    <cellStyle name="Lien hypertexte visité" xfId="1304" builtinId="9" hidden="1"/>
    <cellStyle name="Lien hypertexte visité" xfId="1306" builtinId="9" hidden="1"/>
    <cellStyle name="Lien hypertexte visité" xfId="1308" builtinId="9" hidden="1"/>
    <cellStyle name="Lien hypertexte visité" xfId="1310" builtinId="9" hidden="1"/>
    <cellStyle name="Lien hypertexte visité" xfId="1312" builtinId="9" hidden="1"/>
    <cellStyle name="Lien hypertexte visité" xfId="1314" builtinId="9" hidden="1"/>
    <cellStyle name="Lien hypertexte visité" xfId="1316" builtinId="9" hidden="1"/>
    <cellStyle name="Lien hypertexte visité" xfId="1318" builtinId="9" hidden="1"/>
    <cellStyle name="Lien hypertexte visité" xfId="1320" builtinId="9" hidden="1"/>
    <cellStyle name="Lien hypertexte visité" xfId="1322" builtinId="9" hidden="1"/>
    <cellStyle name="Lien hypertexte visité" xfId="1324" builtinId="9" hidden="1"/>
    <cellStyle name="Lien hypertexte visité" xfId="1326" builtinId="9" hidden="1"/>
    <cellStyle name="Lien hypertexte visité" xfId="1328" builtinId="9" hidden="1"/>
    <cellStyle name="Lien hypertexte visité" xfId="1330" builtinId="9" hidden="1"/>
    <cellStyle name="Lien hypertexte visité" xfId="1332" builtinId="9" hidden="1"/>
    <cellStyle name="Lien hypertexte visité" xfId="1334" builtinId="9" hidden="1"/>
    <cellStyle name="Lien hypertexte visité" xfId="1336" builtinId="9" hidden="1"/>
    <cellStyle name="Lien hypertexte visité" xfId="1338" builtinId="9" hidden="1"/>
    <cellStyle name="Lien hypertexte visité" xfId="1340" builtinId="9" hidden="1"/>
    <cellStyle name="Lien hypertexte visité" xfId="1342" builtinId="9" hidden="1"/>
    <cellStyle name="Lien hypertexte visité" xfId="1344" builtinId="9" hidden="1"/>
    <cellStyle name="Lien hypertexte visité" xfId="1346" builtinId="9" hidden="1"/>
    <cellStyle name="Lien hypertexte visité" xfId="1348" builtinId="9" hidden="1"/>
    <cellStyle name="Lien hypertexte visité" xfId="1350" builtinId="9" hidden="1"/>
    <cellStyle name="Lien hypertexte visité" xfId="1352" builtinId="9" hidden="1"/>
    <cellStyle name="Lien hypertexte visité" xfId="1354" builtinId="9" hidden="1"/>
    <cellStyle name="Lien hypertexte visité" xfId="1356" builtinId="9" hidden="1"/>
    <cellStyle name="Lien hypertexte visité" xfId="1358" builtinId="9" hidden="1"/>
    <cellStyle name="Lien hypertexte visité" xfId="1360" builtinId="9" hidden="1"/>
    <cellStyle name="Lien hypertexte visité" xfId="1362" builtinId="9" hidden="1"/>
    <cellStyle name="Lien hypertexte visité" xfId="1364" builtinId="9" hidden="1"/>
    <cellStyle name="Lien hypertexte visité" xfId="1366" builtinId="9" hidden="1"/>
    <cellStyle name="Lien hypertexte visité" xfId="1368" builtinId="9" hidden="1"/>
    <cellStyle name="Lien hypertexte visité" xfId="1370" builtinId="9" hidden="1"/>
    <cellStyle name="Lien hypertexte visité" xfId="1372" builtinId="9" hidden="1"/>
    <cellStyle name="Lien hypertexte visité" xfId="1374" builtinId="9" hidden="1"/>
    <cellStyle name="Lien hypertexte visité" xfId="1376" builtinId="9" hidden="1"/>
    <cellStyle name="Lien hypertexte visité" xfId="1378" builtinId="9" hidden="1"/>
    <cellStyle name="Lien hypertexte visité" xfId="1380" builtinId="9" hidden="1"/>
    <cellStyle name="Lien hypertexte visité" xfId="1382" builtinId="9" hidden="1"/>
    <cellStyle name="Lien hypertexte visité" xfId="1384" builtinId="9" hidden="1"/>
    <cellStyle name="Lien hypertexte visité" xfId="1386" builtinId="9" hidden="1"/>
    <cellStyle name="Lien hypertexte visité" xfId="1388" builtinId="9" hidden="1"/>
    <cellStyle name="Lien hypertexte visité" xfId="1390" builtinId="9" hidden="1"/>
    <cellStyle name="Lien hypertexte visité" xfId="1392" builtinId="9" hidden="1"/>
    <cellStyle name="Lien hypertexte visité" xfId="1394" builtinId="9" hidden="1"/>
    <cellStyle name="Lien hypertexte visité" xfId="1396" builtinId="9" hidden="1"/>
    <cellStyle name="Lien hypertexte visité" xfId="1398" builtinId="9" hidden="1"/>
    <cellStyle name="Lien hypertexte visité" xfId="1400" builtinId="9" hidden="1"/>
    <cellStyle name="Lien hypertexte visité" xfId="1402" builtinId="9" hidden="1"/>
    <cellStyle name="Lien hypertexte visité" xfId="1404" builtinId="9" hidden="1"/>
    <cellStyle name="Lien hypertexte visité" xfId="1406" builtinId="9" hidden="1"/>
    <cellStyle name="Lien hypertexte visité" xfId="1408" builtinId="9" hidden="1"/>
    <cellStyle name="Lien hypertexte visité" xfId="1410" builtinId="9" hidden="1"/>
    <cellStyle name="Lien hypertexte visité" xfId="1412" builtinId="9" hidden="1"/>
    <cellStyle name="Lien hypertexte visité" xfId="1414" builtinId="9" hidden="1"/>
    <cellStyle name="Lien hypertexte visité" xfId="1416" builtinId="9" hidden="1"/>
    <cellStyle name="Lien hypertexte visité" xfId="1418" builtinId="9" hidden="1"/>
    <cellStyle name="Lien hypertexte visité" xfId="1420" builtinId="9" hidden="1"/>
    <cellStyle name="Lien hypertexte visité" xfId="1422" builtinId="9" hidden="1"/>
    <cellStyle name="Lien hypertexte visité" xfId="1424" builtinId="9" hidden="1"/>
    <cellStyle name="Lien hypertexte visité" xfId="1426" builtinId="9" hidden="1"/>
    <cellStyle name="Lien hypertexte visité" xfId="1428" builtinId="9" hidden="1"/>
    <cellStyle name="Lien hypertexte visité" xfId="1430" builtinId="9" hidden="1"/>
    <cellStyle name="Lien hypertexte visité" xfId="1432" builtinId="9" hidden="1"/>
    <cellStyle name="Lien hypertexte visité" xfId="1434" builtinId="9" hidden="1"/>
    <cellStyle name="Lien hypertexte visité" xfId="1436" builtinId="9" hidden="1"/>
    <cellStyle name="Lien hypertexte visité" xfId="1438" builtinId="9" hidden="1"/>
    <cellStyle name="Lien hypertexte visité" xfId="1440" builtinId="9" hidden="1"/>
    <cellStyle name="Lien hypertexte visité" xfId="1442" builtinId="9" hidden="1"/>
    <cellStyle name="Lien hypertexte visité" xfId="1444" builtinId="9" hidden="1"/>
    <cellStyle name="Lien hypertexte visité" xfId="1446" builtinId="9" hidden="1"/>
    <cellStyle name="Lien hypertexte visité" xfId="1448" builtinId="9" hidden="1"/>
    <cellStyle name="Lien hypertexte visité" xfId="1450" builtinId="9" hidden="1"/>
    <cellStyle name="Lien hypertexte visité" xfId="1452" builtinId="9" hidden="1"/>
    <cellStyle name="Lien hypertexte visité" xfId="1454" builtinId="9" hidden="1"/>
    <cellStyle name="Lien hypertexte visité" xfId="1456" builtinId="9" hidden="1"/>
    <cellStyle name="Lien hypertexte visité" xfId="1458" builtinId="9" hidden="1"/>
    <cellStyle name="Lien hypertexte visité" xfId="1460" builtinId="9" hidden="1"/>
    <cellStyle name="Lien hypertexte visité" xfId="1462" builtinId="9" hidden="1"/>
    <cellStyle name="Lien hypertexte visité" xfId="1464" builtinId="9" hidden="1"/>
    <cellStyle name="Lien hypertexte visité" xfId="1466" builtinId="9" hidden="1"/>
    <cellStyle name="Lien hypertexte visité" xfId="1468" builtinId="9" hidden="1"/>
    <cellStyle name="Lien hypertexte visité" xfId="1470" builtinId="9" hidden="1"/>
    <cellStyle name="Lien hypertexte visité" xfId="1472" builtinId="9" hidden="1"/>
    <cellStyle name="Lien hypertexte visité" xfId="1474" builtinId="9" hidden="1"/>
    <cellStyle name="Lien hypertexte visité" xfId="1476" builtinId="9" hidden="1"/>
    <cellStyle name="Lien hypertexte visité" xfId="1478" builtinId="9" hidden="1"/>
    <cellStyle name="Lien hypertexte visité" xfId="1480" builtinId="9" hidden="1"/>
    <cellStyle name="Lien hypertexte visité" xfId="1482" builtinId="9" hidden="1"/>
    <cellStyle name="Lien hypertexte visité" xfId="1484" builtinId="9" hidden="1"/>
    <cellStyle name="Lien hypertexte visité" xfId="1486" builtinId="9" hidden="1"/>
    <cellStyle name="Lien hypertexte visité" xfId="1488" builtinId="9" hidden="1"/>
    <cellStyle name="Lien hypertexte visité" xfId="1490" builtinId="9" hidden="1"/>
    <cellStyle name="Lien hypertexte visité" xfId="1492" builtinId="9" hidden="1"/>
    <cellStyle name="Lien hypertexte visité" xfId="1494" builtinId="9" hidden="1"/>
    <cellStyle name="Lien hypertexte visité" xfId="1496" builtinId="9" hidden="1"/>
    <cellStyle name="Lien hypertexte visité" xfId="1498" builtinId="9" hidden="1"/>
    <cellStyle name="Lien hypertexte visité" xfId="1500" builtinId="9" hidden="1"/>
    <cellStyle name="Lien hypertexte visité" xfId="1502" builtinId="9" hidden="1"/>
    <cellStyle name="Lien hypertexte visité" xfId="1504" builtinId="9" hidden="1"/>
    <cellStyle name="Lien hypertexte visité" xfId="1506" builtinId="9" hidden="1"/>
    <cellStyle name="Lien hypertexte visité" xfId="1508" builtinId="9" hidden="1"/>
    <cellStyle name="Lien hypertexte visité" xfId="1510" builtinId="9" hidden="1"/>
    <cellStyle name="Lien hypertexte visité" xfId="1512" builtinId="9" hidden="1"/>
    <cellStyle name="Lien hypertexte visité" xfId="1514" builtinId="9" hidden="1"/>
    <cellStyle name="Lien hypertexte visité" xfId="1516" builtinId="9" hidden="1"/>
    <cellStyle name="Lien hypertexte visité" xfId="1518" builtinId="9" hidden="1"/>
    <cellStyle name="Lien hypertexte visité" xfId="1520" builtinId="9" hidden="1"/>
    <cellStyle name="Lien hypertexte visité" xfId="1522" builtinId="9" hidden="1"/>
    <cellStyle name="Lien hypertexte visité" xfId="1524" builtinId="9" hidden="1"/>
    <cellStyle name="Lien hypertexte visité" xfId="1526" builtinId="9" hidden="1"/>
    <cellStyle name="Lien hypertexte visité" xfId="1528" builtinId="9" hidden="1"/>
    <cellStyle name="Lien hypertexte visité" xfId="1530" builtinId="9" hidden="1"/>
    <cellStyle name="Lien hypertexte visité" xfId="1532" builtinId="9" hidden="1"/>
    <cellStyle name="Lien hypertexte visité" xfId="1534" builtinId="9" hidden="1"/>
    <cellStyle name="Lien hypertexte visité" xfId="1536" builtinId="9" hidden="1"/>
    <cellStyle name="Lien hypertexte visité" xfId="1538" builtinId="9" hidden="1"/>
    <cellStyle name="Lien hypertexte visité" xfId="1540" builtinId="9" hidden="1"/>
    <cellStyle name="Lien hypertexte visité" xfId="1542" builtinId="9" hidden="1"/>
    <cellStyle name="Lien hypertexte visité" xfId="1544" builtinId="9" hidden="1"/>
    <cellStyle name="Lien hypertexte visité" xfId="1546" builtinId="9" hidden="1"/>
    <cellStyle name="Lien hypertexte visité" xfId="1548" builtinId="9" hidden="1"/>
    <cellStyle name="Lien hypertexte visité" xfId="1550" builtinId="9" hidden="1"/>
    <cellStyle name="Lien hypertexte visité" xfId="1552" builtinId="9" hidden="1"/>
    <cellStyle name="Lien hypertexte visité" xfId="1554" builtinId="9" hidden="1"/>
    <cellStyle name="Lien hypertexte visité" xfId="1556" builtinId="9" hidden="1"/>
    <cellStyle name="Lien hypertexte visité" xfId="1558" builtinId="9" hidden="1"/>
    <cellStyle name="Lien hypertexte visité" xfId="1560" builtinId="9" hidden="1"/>
    <cellStyle name="Lien hypertexte visité" xfId="1562" builtinId="9" hidden="1"/>
    <cellStyle name="Lien hypertexte visité" xfId="1564" builtinId="9" hidden="1"/>
    <cellStyle name="Lien hypertexte visité" xfId="1566" builtinId="9" hidden="1"/>
    <cellStyle name="Lien hypertexte visité" xfId="1568" builtinId="9" hidden="1"/>
    <cellStyle name="Lien hypertexte visité" xfId="1570" builtinId="9" hidden="1"/>
    <cellStyle name="Lien hypertexte visité" xfId="1572" builtinId="9" hidden="1"/>
    <cellStyle name="Lien hypertexte visité" xfId="1574" builtinId="9" hidden="1"/>
    <cellStyle name="Lien hypertexte visité" xfId="1576" builtinId="9" hidden="1"/>
    <cellStyle name="Lien hypertexte visité" xfId="1578" builtinId="9" hidden="1"/>
    <cellStyle name="Lien hypertexte visité" xfId="1580" builtinId="9" hidden="1"/>
    <cellStyle name="Lien hypertexte visité" xfId="1582" builtinId="9" hidden="1"/>
    <cellStyle name="Lien hypertexte visité" xfId="1584" builtinId="9" hidden="1"/>
    <cellStyle name="Lien hypertexte visité" xfId="1586" builtinId="9" hidden="1"/>
    <cellStyle name="Lien hypertexte visité" xfId="1588" builtinId="9" hidden="1"/>
    <cellStyle name="Lien hypertexte visité" xfId="1590" builtinId="9" hidden="1"/>
    <cellStyle name="Lien hypertexte visité" xfId="1592" builtinId="9" hidden="1"/>
    <cellStyle name="Lien hypertexte visité" xfId="1594" builtinId="9" hidden="1"/>
    <cellStyle name="Lien hypertexte visité" xfId="1596" builtinId="9" hidden="1"/>
    <cellStyle name="Lien hypertexte visité" xfId="1598" builtinId="9" hidden="1"/>
    <cellStyle name="Lien hypertexte visité" xfId="1600" builtinId="9" hidden="1"/>
    <cellStyle name="Lien hypertexte visité" xfId="1602" builtinId="9" hidden="1"/>
    <cellStyle name="Lien hypertexte visité" xfId="1604" builtinId="9" hidden="1"/>
    <cellStyle name="Lien hypertexte visité" xfId="1606" builtinId="9" hidden="1"/>
    <cellStyle name="Lien hypertexte visité" xfId="1608" builtinId="9" hidden="1"/>
    <cellStyle name="Lien hypertexte visité" xfId="1610" builtinId="9" hidden="1"/>
    <cellStyle name="Lien hypertexte visité" xfId="1612" builtinId="9" hidden="1"/>
    <cellStyle name="Lien hypertexte visité" xfId="1614" builtinId="9" hidden="1"/>
    <cellStyle name="Lien hypertexte visité" xfId="1616" builtinId="9" hidden="1"/>
    <cellStyle name="Lien hypertexte visité" xfId="1618" builtinId="9" hidden="1"/>
    <cellStyle name="Lien hypertexte visité" xfId="1620" builtinId="9" hidden="1"/>
    <cellStyle name="Lien hypertexte visité" xfId="1622" builtinId="9" hidden="1"/>
    <cellStyle name="Lien hypertexte visité" xfId="1624" builtinId="9" hidden="1"/>
    <cellStyle name="Lien hypertexte visité" xfId="1626" builtinId="9" hidden="1"/>
    <cellStyle name="Lien hypertexte visité" xfId="1628" builtinId="9" hidden="1"/>
    <cellStyle name="Lien hypertexte visité" xfId="1630" builtinId="9" hidden="1"/>
    <cellStyle name="Lien hypertexte visité" xfId="1632" builtinId="9" hidden="1"/>
    <cellStyle name="Lien hypertexte visité" xfId="1634" builtinId="9" hidden="1"/>
    <cellStyle name="Lien hypertexte visité" xfId="1636" builtinId="9" hidden="1"/>
    <cellStyle name="Lien hypertexte visité" xfId="1638" builtinId="9" hidden="1"/>
    <cellStyle name="Lien hypertexte visité" xfId="1640" builtinId="9" hidden="1"/>
    <cellStyle name="Lien hypertexte visité" xfId="1642" builtinId="9" hidden="1"/>
    <cellStyle name="Lien hypertexte visité" xfId="1644" builtinId="9" hidden="1"/>
    <cellStyle name="Lien hypertexte visité" xfId="1646" builtinId="9" hidden="1"/>
    <cellStyle name="Lien hypertexte visité" xfId="1648" builtinId="9" hidden="1"/>
    <cellStyle name="Lien hypertexte visité" xfId="1650" builtinId="9" hidden="1"/>
    <cellStyle name="Lien hypertexte visité" xfId="1652" builtinId="9" hidden="1"/>
    <cellStyle name="Lien hypertexte visité" xfId="1654" builtinId="9" hidden="1"/>
    <cellStyle name="Lien hypertexte visité" xfId="1656" builtinId="9" hidden="1"/>
    <cellStyle name="Lien hypertexte visité" xfId="1658" builtinId="9" hidden="1"/>
    <cellStyle name="Lien hypertexte visité" xfId="1660" builtinId="9" hidden="1"/>
    <cellStyle name="Lien hypertexte visité" xfId="1662" builtinId="9" hidden="1"/>
    <cellStyle name="Lien hypertexte visité" xfId="1664" builtinId="9" hidden="1"/>
    <cellStyle name="Lien hypertexte visité" xfId="1666" builtinId="9" hidden="1"/>
    <cellStyle name="Lien hypertexte visité" xfId="1668" builtinId="9" hidden="1"/>
    <cellStyle name="Lien hypertexte visité" xfId="1670" builtinId="9" hidden="1"/>
    <cellStyle name="Lien hypertexte visité" xfId="1672" builtinId="9" hidden="1"/>
    <cellStyle name="Lien hypertexte visité" xfId="1674" builtinId="9" hidden="1"/>
    <cellStyle name="Lien hypertexte visité" xfId="1676" builtinId="9" hidden="1"/>
    <cellStyle name="Lien hypertexte visité" xfId="1678" builtinId="9" hidden="1"/>
    <cellStyle name="Lien hypertexte visité" xfId="1680" builtinId="9" hidden="1"/>
    <cellStyle name="Lien hypertexte visité" xfId="1682" builtinId="9" hidden="1"/>
    <cellStyle name="Lien hypertexte visité" xfId="1684" builtinId="9" hidden="1"/>
    <cellStyle name="Lien hypertexte visité" xfId="1686" builtinId="9" hidden="1"/>
    <cellStyle name="Lien hypertexte visité" xfId="1688" builtinId="9" hidden="1"/>
    <cellStyle name="Lien hypertexte visité" xfId="1690" builtinId="9" hidden="1"/>
    <cellStyle name="Lien hypertexte visité" xfId="1692" builtinId="9" hidden="1"/>
    <cellStyle name="Lien hypertexte visité" xfId="1694" builtinId="9" hidden="1"/>
    <cellStyle name="Lien hypertexte visité" xfId="1696" builtinId="9" hidden="1"/>
    <cellStyle name="Lien hypertexte visité" xfId="1698" builtinId="9" hidden="1"/>
    <cellStyle name="Lien hypertexte visité" xfId="1700" builtinId="9" hidden="1"/>
    <cellStyle name="Lien hypertexte visité" xfId="1702" builtinId="9" hidden="1"/>
    <cellStyle name="Lien hypertexte visité" xfId="1704" builtinId="9" hidden="1"/>
    <cellStyle name="Lien hypertexte visité" xfId="1706" builtinId="9" hidden="1"/>
    <cellStyle name="Lien hypertexte visité" xfId="1708" builtinId="9" hidden="1"/>
    <cellStyle name="Lien hypertexte visité" xfId="1710" builtinId="9" hidden="1"/>
    <cellStyle name="Lien hypertexte visité" xfId="1712" builtinId="9" hidden="1"/>
    <cellStyle name="Lien hypertexte visité" xfId="1714" builtinId="9" hidden="1"/>
    <cellStyle name="Lien hypertexte visité" xfId="1716" builtinId="9" hidden="1"/>
    <cellStyle name="Lien hypertexte visité" xfId="1718" builtinId="9" hidden="1"/>
    <cellStyle name="Lien hypertexte visité" xfId="1720" builtinId="9" hidden="1"/>
    <cellStyle name="Lien hypertexte visité" xfId="1722" builtinId="9" hidden="1"/>
    <cellStyle name="Lien hypertexte visité" xfId="1724" builtinId="9" hidden="1"/>
    <cellStyle name="Lien hypertexte visité" xfId="1726" builtinId="9" hidden="1"/>
    <cellStyle name="Lien hypertexte visité" xfId="1728" builtinId="9" hidden="1"/>
    <cellStyle name="Lien hypertexte visité" xfId="1730" builtinId="9" hidden="1"/>
    <cellStyle name="Lien hypertexte visité" xfId="1732" builtinId="9" hidden="1"/>
    <cellStyle name="Lien hypertexte visité" xfId="1734" builtinId="9" hidden="1"/>
    <cellStyle name="Lien hypertexte visité" xfId="1736" builtinId="9" hidden="1"/>
    <cellStyle name="Lien hypertexte visité" xfId="1738" builtinId="9" hidden="1"/>
    <cellStyle name="Lien hypertexte visité" xfId="1740" builtinId="9" hidden="1"/>
    <cellStyle name="Lien hypertexte visité" xfId="1742" builtinId="9" hidden="1"/>
    <cellStyle name="Lien hypertexte visité" xfId="1744" builtinId="9" hidden="1"/>
    <cellStyle name="Lien hypertexte visité" xfId="1746" builtinId="9" hidden="1"/>
    <cellStyle name="Lien hypertexte visité" xfId="1748" builtinId="9" hidden="1"/>
    <cellStyle name="Lien hypertexte visité" xfId="1750" builtinId="9" hidden="1"/>
    <cellStyle name="Lien hypertexte visité" xfId="1752" builtinId="9" hidden="1"/>
    <cellStyle name="Lien hypertexte visité" xfId="1754" builtinId="9" hidden="1"/>
    <cellStyle name="Lien hypertexte visité" xfId="1756" builtinId="9" hidden="1"/>
    <cellStyle name="Lien hypertexte visité" xfId="1758" builtinId="9" hidden="1"/>
    <cellStyle name="Lien hypertexte visité" xfId="1760" builtinId="9" hidden="1"/>
    <cellStyle name="Lien hypertexte visité" xfId="1762" builtinId="9" hidden="1"/>
    <cellStyle name="Lien hypertexte visité" xfId="1764" builtinId="9" hidden="1"/>
    <cellStyle name="Lien hypertexte visité" xfId="1766" builtinId="9" hidden="1"/>
    <cellStyle name="Lien hypertexte visité" xfId="1768" builtinId="9" hidden="1"/>
    <cellStyle name="Lien hypertexte visité" xfId="1770" builtinId="9" hidden="1"/>
    <cellStyle name="Lien hypertexte visité" xfId="1772" builtinId="9" hidden="1"/>
    <cellStyle name="Lien hypertexte visité" xfId="1774" builtinId="9" hidden="1"/>
    <cellStyle name="Lien hypertexte visité" xfId="1776" builtinId="9" hidden="1"/>
    <cellStyle name="Lien hypertexte visité" xfId="1778" builtinId="9" hidden="1"/>
    <cellStyle name="Lien hypertexte visité" xfId="1780" builtinId="9" hidden="1"/>
    <cellStyle name="Lien hypertexte visité" xfId="1782" builtinId="9" hidden="1"/>
    <cellStyle name="Lien hypertexte visité" xfId="1784" builtinId="9" hidden="1"/>
    <cellStyle name="Lien hypertexte visité" xfId="1786" builtinId="9" hidden="1"/>
    <cellStyle name="Lien hypertexte visité" xfId="1788" builtinId="9" hidden="1"/>
    <cellStyle name="Lien hypertexte visité" xfId="1790" builtinId="9" hidden="1"/>
    <cellStyle name="Lien hypertexte visité" xfId="1792" builtinId="9" hidden="1"/>
    <cellStyle name="Lien hypertexte visité" xfId="1794" builtinId="9" hidden="1"/>
    <cellStyle name="Lien hypertexte visité" xfId="1796" builtinId="9" hidden="1"/>
    <cellStyle name="Lien hypertexte visité" xfId="1798" builtinId="9" hidden="1"/>
    <cellStyle name="Lien hypertexte visité" xfId="1800" builtinId="9" hidden="1"/>
    <cellStyle name="Lien hypertexte visité" xfId="1802" builtinId="9" hidden="1"/>
    <cellStyle name="Lien hypertexte visité" xfId="1804" builtinId="9" hidden="1"/>
    <cellStyle name="Lien hypertexte visité" xfId="1806" builtinId="9" hidden="1"/>
    <cellStyle name="Lien hypertexte visité" xfId="1808" builtinId="9" hidden="1"/>
    <cellStyle name="Lien hypertexte visité" xfId="1810" builtinId="9" hidden="1"/>
    <cellStyle name="Lien hypertexte visité" xfId="1812" builtinId="9" hidden="1"/>
    <cellStyle name="Lien hypertexte visité" xfId="1814" builtinId="9" hidden="1"/>
    <cellStyle name="Lien hypertexte visité" xfId="1816" builtinId="9" hidden="1"/>
    <cellStyle name="Lien hypertexte visité" xfId="1818" builtinId="9" hidden="1"/>
    <cellStyle name="Lien hypertexte visité" xfId="1820" builtinId="9" hidden="1"/>
    <cellStyle name="Lien hypertexte visité" xfId="1822" builtinId="9" hidden="1"/>
    <cellStyle name="Lien hypertexte visité" xfId="1824" builtinId="9" hidden="1"/>
    <cellStyle name="Lien hypertexte visité" xfId="1826" builtinId="9" hidden="1"/>
    <cellStyle name="Lien hypertexte visité" xfId="1828" builtinId="9" hidden="1"/>
    <cellStyle name="Lien hypertexte visité" xfId="1830" builtinId="9" hidden="1"/>
    <cellStyle name="Lien hypertexte visité" xfId="1832" builtinId="9" hidden="1"/>
    <cellStyle name="Lien hypertexte visité" xfId="1834" builtinId="9" hidden="1"/>
    <cellStyle name="Lien hypertexte visité" xfId="1836" builtinId="9" hidden="1"/>
    <cellStyle name="Lien hypertexte visité" xfId="1838" builtinId="9" hidden="1"/>
    <cellStyle name="Lien hypertexte visité" xfId="1840" builtinId="9" hidden="1"/>
    <cellStyle name="Lien hypertexte visité" xfId="1842" builtinId="9" hidden="1"/>
    <cellStyle name="Lien hypertexte visité" xfId="1844" builtinId="9" hidden="1"/>
    <cellStyle name="Lien hypertexte visité" xfId="1846" builtinId="9" hidden="1"/>
    <cellStyle name="Lien hypertexte visité" xfId="1848" builtinId="9" hidden="1"/>
    <cellStyle name="Lien hypertexte visité" xfId="1850" builtinId="9" hidden="1"/>
    <cellStyle name="Lien hypertexte visité" xfId="1852" builtinId="9" hidden="1"/>
    <cellStyle name="Lien hypertexte visité" xfId="1854" builtinId="9" hidden="1"/>
    <cellStyle name="Lien hypertexte visité" xfId="1856" builtinId="9" hidden="1"/>
    <cellStyle name="Lien hypertexte visité" xfId="1858" builtinId="9" hidden="1"/>
    <cellStyle name="Lien hypertexte visité" xfId="1860" builtinId="9" hidden="1"/>
    <cellStyle name="Lien hypertexte visité" xfId="1862" builtinId="9" hidden="1"/>
    <cellStyle name="Lien hypertexte visité" xfId="1864" builtinId="9" hidden="1"/>
    <cellStyle name="Lien hypertexte visité" xfId="1866" builtinId="9" hidden="1"/>
    <cellStyle name="Lien hypertexte visité" xfId="1868" builtinId="9" hidden="1"/>
    <cellStyle name="Lien hypertexte visité" xfId="1870" builtinId="9" hidden="1"/>
    <cellStyle name="Lien hypertexte visité" xfId="1872" builtinId="9" hidden="1"/>
    <cellStyle name="Lien hypertexte visité" xfId="1874" builtinId="9" hidden="1"/>
    <cellStyle name="Lien hypertexte visité" xfId="1876" builtinId="9" hidden="1"/>
    <cellStyle name="Lien hypertexte visité" xfId="1878" builtinId="9" hidden="1"/>
    <cellStyle name="Lien hypertexte visité" xfId="1880" builtinId="9" hidden="1"/>
    <cellStyle name="Lien hypertexte visité" xfId="1882" builtinId="9" hidden="1"/>
    <cellStyle name="Lien hypertexte visité" xfId="1884" builtinId="9" hidden="1"/>
    <cellStyle name="Lien hypertexte visité" xfId="1886" builtinId="9" hidden="1"/>
    <cellStyle name="Lien hypertexte visité" xfId="1888" builtinId="9" hidden="1"/>
    <cellStyle name="Lien hypertexte visité" xfId="1890" builtinId="9" hidden="1"/>
    <cellStyle name="Lien hypertexte visité" xfId="1892" builtinId="9" hidden="1"/>
    <cellStyle name="Lien hypertexte visité" xfId="1894" builtinId="9" hidden="1"/>
    <cellStyle name="Lien hypertexte visité" xfId="1896" builtinId="9" hidden="1"/>
    <cellStyle name="Lien hypertexte visité" xfId="1898" builtinId="9" hidden="1"/>
    <cellStyle name="Lien hypertexte visité" xfId="1900" builtinId="9" hidden="1"/>
    <cellStyle name="Lien hypertexte visité" xfId="1902" builtinId="9" hidden="1"/>
    <cellStyle name="Lien hypertexte visité" xfId="1904" builtinId="9" hidden="1"/>
    <cellStyle name="Lien hypertexte visité" xfId="1906" builtinId="9" hidden="1"/>
    <cellStyle name="Lien hypertexte visité" xfId="1908" builtinId="9" hidden="1"/>
    <cellStyle name="Lien hypertexte visité" xfId="1910" builtinId="9" hidden="1"/>
    <cellStyle name="Lien hypertexte visité" xfId="1912" builtinId="9" hidden="1"/>
    <cellStyle name="Lien hypertexte visité" xfId="1914" builtinId="9" hidden="1"/>
    <cellStyle name="Lien hypertexte visité" xfId="1916" builtinId="9" hidden="1"/>
    <cellStyle name="Lien hypertexte visité" xfId="1918" builtinId="9" hidden="1"/>
    <cellStyle name="Lien hypertexte visité" xfId="1920" builtinId="9" hidden="1"/>
    <cellStyle name="Lien hypertexte visité" xfId="1922" builtinId="9" hidden="1"/>
    <cellStyle name="Lien hypertexte visité" xfId="1924" builtinId="9" hidden="1"/>
    <cellStyle name="Lien hypertexte visité" xfId="1926" builtinId="9" hidden="1"/>
    <cellStyle name="Lien hypertexte visité" xfId="1928" builtinId="9" hidden="1"/>
    <cellStyle name="Lien hypertexte visité" xfId="1930" builtinId="9" hidden="1"/>
    <cellStyle name="Lien hypertexte visité" xfId="1932" builtinId="9" hidden="1"/>
    <cellStyle name="Lien hypertexte visité" xfId="1934" builtinId="9" hidden="1"/>
    <cellStyle name="Lien hypertexte visité" xfId="1936" builtinId="9" hidden="1"/>
    <cellStyle name="Lien hypertexte visité" xfId="1938" builtinId="9" hidden="1"/>
    <cellStyle name="Lien hypertexte visité" xfId="1940" builtinId="9" hidden="1"/>
    <cellStyle name="Lien hypertexte visité" xfId="1942" builtinId="9" hidden="1"/>
    <cellStyle name="Lien hypertexte visité" xfId="1945" builtinId="9" hidden="1"/>
    <cellStyle name="Lien hypertexte visité" xfId="1947" builtinId="9" hidden="1"/>
    <cellStyle name="Lien hypertexte visité" xfId="1949" builtinId="9" hidden="1"/>
    <cellStyle name="Lien hypertexte visité" xfId="1951" builtinId="9" hidden="1"/>
    <cellStyle name="Lien hypertexte visité" xfId="1953" builtinId="9" hidden="1"/>
    <cellStyle name="Lien hypertexte visité" xfId="1955" builtinId="9" hidden="1"/>
    <cellStyle name="Lien hypertexte visité" xfId="1957" builtinId="9" hidden="1"/>
    <cellStyle name="Lien hypertexte visité" xfId="1959" builtinId="9" hidden="1"/>
    <cellStyle name="Lien hypertexte visité" xfId="1961" builtinId="9" hidden="1"/>
    <cellStyle name="Lien hypertexte visité" xfId="1963" builtinId="9" hidden="1"/>
    <cellStyle name="Lien hypertexte visité" xfId="1965" builtinId="9" hidden="1"/>
    <cellStyle name="Lien hypertexte visité" xfId="1967" builtinId="9" hidden="1"/>
    <cellStyle name="Lien hypertexte visité" xfId="1969" builtinId="9" hidden="1"/>
    <cellStyle name="Lien hypertexte visité" xfId="1971" builtinId="9" hidden="1"/>
    <cellStyle name="Lien hypertexte visité" xfId="1973" builtinId="9" hidden="1"/>
    <cellStyle name="Lien hypertexte visité" xfId="1975" builtinId="9" hidden="1"/>
    <cellStyle name="Lien hypertexte visité" xfId="1977" builtinId="9" hidden="1"/>
    <cellStyle name="Lien hypertexte visité" xfId="1979" builtinId="9" hidden="1"/>
    <cellStyle name="Lien hypertexte visité" xfId="1981" builtinId="9" hidden="1"/>
    <cellStyle name="Lien hypertexte visité" xfId="1983" builtinId="9" hidden="1"/>
    <cellStyle name="Lien hypertexte visité" xfId="1985" builtinId="9" hidden="1"/>
    <cellStyle name="Lien hypertexte visité" xfId="1987" builtinId="9" hidden="1"/>
    <cellStyle name="Lien hypertexte visité" xfId="1989" builtinId="9" hidden="1"/>
    <cellStyle name="Lien hypertexte visité" xfId="1991" builtinId="9" hidden="1"/>
    <cellStyle name="Lien hypertexte visité" xfId="1993" builtinId="9" hidden="1"/>
    <cellStyle name="Lien hypertexte visité" xfId="1995" builtinId="9" hidden="1"/>
    <cellStyle name="Lien hypertexte visité" xfId="1997" builtinId="9" hidden="1"/>
    <cellStyle name="Lien hypertexte visité" xfId="1999" builtinId="9" hidden="1"/>
    <cellStyle name="Lien hypertexte visité" xfId="2001" builtinId="9" hidden="1"/>
    <cellStyle name="Lien hypertexte visité" xfId="2003" builtinId="9" hidden="1"/>
    <cellStyle name="Lien hypertexte visité" xfId="2005" builtinId="9" hidden="1"/>
    <cellStyle name="Lien hypertexte visité" xfId="2007" builtinId="9" hidden="1"/>
    <cellStyle name="Lien hypertexte visité" xfId="2009" builtinId="9" hidden="1"/>
    <cellStyle name="Lien hypertexte visité" xfId="2011" builtinId="9" hidden="1"/>
    <cellStyle name="Lien hypertexte visité" xfId="2013" builtinId="9" hidden="1"/>
    <cellStyle name="Lien hypertexte visité" xfId="2015" builtinId="9" hidden="1"/>
    <cellStyle name="Lien hypertexte visité" xfId="2017" builtinId="9" hidden="1"/>
    <cellStyle name="Lien hypertexte visité" xfId="2019" builtinId="9" hidden="1"/>
    <cellStyle name="Lien hypertexte visité" xfId="2021" builtinId="9" hidden="1"/>
    <cellStyle name="Lien hypertexte visité" xfId="2023" builtinId="9" hidden="1"/>
    <cellStyle name="Lien hypertexte visité" xfId="2025" builtinId="9" hidden="1"/>
    <cellStyle name="Lien hypertexte visité" xfId="2027" builtinId="9" hidden="1"/>
    <cellStyle name="Lien hypertexte visité" xfId="2029" builtinId="9" hidden="1"/>
    <cellStyle name="Lien hypertexte visité" xfId="2031" builtinId="9" hidden="1"/>
    <cellStyle name="Lien hypertexte visité" xfId="2033" builtinId="9" hidden="1"/>
    <cellStyle name="Lien hypertexte visité" xfId="2035" builtinId="9" hidden="1"/>
    <cellStyle name="Lien hypertexte visité" xfId="2037" builtinId="9" hidden="1"/>
    <cellStyle name="Lien hypertexte visité" xfId="2039" builtinId="9" hidden="1"/>
    <cellStyle name="Lien hypertexte visité" xfId="2041" builtinId="9" hidden="1"/>
    <cellStyle name="Lien hypertexte visité" xfId="2043" builtinId="9" hidden="1"/>
    <cellStyle name="Lien hypertexte visité" xfId="2045" builtinId="9" hidden="1"/>
    <cellStyle name="Lien hypertexte visité" xfId="2047" builtinId="9" hidden="1"/>
    <cellStyle name="Lien hypertexte visité" xfId="2049" builtinId="9" hidden="1"/>
    <cellStyle name="Lien hypertexte visité" xfId="2051" builtinId="9" hidden="1"/>
    <cellStyle name="Lien hypertexte visité" xfId="2053" builtinId="9" hidden="1"/>
    <cellStyle name="Lien hypertexte visité" xfId="2055" builtinId="9" hidden="1"/>
    <cellStyle name="Lien hypertexte visité" xfId="2057" builtinId="9" hidden="1"/>
    <cellStyle name="Lien hypertexte visité" xfId="2059" builtinId="9" hidden="1"/>
    <cellStyle name="Lien hypertexte visité" xfId="2061" builtinId="9" hidden="1"/>
    <cellStyle name="Lien hypertexte visité" xfId="2063" builtinId="9" hidden="1"/>
    <cellStyle name="Lien hypertexte visité" xfId="2065" builtinId="9" hidden="1"/>
    <cellStyle name="Lien hypertexte visité" xfId="2067" builtinId="9" hidden="1"/>
    <cellStyle name="Lien hypertexte visité" xfId="2069" builtinId="9" hidden="1"/>
    <cellStyle name="Lien hypertexte visité" xfId="2071" builtinId="9" hidden="1"/>
    <cellStyle name="Lien hypertexte visité" xfId="2073" builtinId="9" hidden="1"/>
    <cellStyle name="Lien hypertexte visité" xfId="2075" builtinId="9" hidden="1"/>
    <cellStyle name="Lien hypertexte visité" xfId="2077" builtinId="9" hidden="1"/>
    <cellStyle name="Lien hypertexte visité" xfId="2079" builtinId="9" hidden="1"/>
    <cellStyle name="Lien hypertexte visité" xfId="2081" builtinId="9" hidden="1"/>
    <cellStyle name="Lien hypertexte visité" xfId="2083" builtinId="9" hidden="1"/>
    <cellStyle name="Lien hypertexte visité" xfId="2085" builtinId="9" hidden="1"/>
    <cellStyle name="Lien hypertexte visité" xfId="2087" builtinId="9" hidden="1"/>
    <cellStyle name="Lien hypertexte visité" xfId="2089" builtinId="9" hidden="1"/>
    <cellStyle name="Lien hypertexte visité" xfId="2091" builtinId="9" hidden="1"/>
    <cellStyle name="Lien hypertexte visité" xfId="2093" builtinId="9" hidden="1"/>
    <cellStyle name="Lien hypertexte visité" xfId="2095" builtinId="9" hidden="1"/>
    <cellStyle name="Lien hypertexte visité" xfId="2097" builtinId="9" hidden="1"/>
    <cellStyle name="Lien hypertexte visité" xfId="2099" builtinId="9" hidden="1"/>
    <cellStyle name="Lien hypertexte visité" xfId="2101" builtinId="9" hidden="1"/>
    <cellStyle name="Lien hypertexte visité" xfId="2103" builtinId="9" hidden="1"/>
    <cellStyle name="Lien hypertexte visité" xfId="2105" builtinId="9" hidden="1"/>
    <cellStyle name="Lien hypertexte visité" xfId="2107" builtinId="9" hidden="1"/>
    <cellStyle name="Lien hypertexte visité" xfId="2109" builtinId="9" hidden="1"/>
    <cellStyle name="Lien hypertexte visité" xfId="2111" builtinId="9" hidden="1"/>
    <cellStyle name="Lien hypertexte visité" xfId="2113" builtinId="9" hidden="1"/>
    <cellStyle name="Lien hypertexte visité" xfId="2115" builtinId="9" hidden="1"/>
    <cellStyle name="Lien hypertexte visité" xfId="2117" builtinId="9" hidden="1"/>
    <cellStyle name="Lien hypertexte visité" xfId="2119" builtinId="9" hidden="1"/>
    <cellStyle name="Lien hypertexte visité" xfId="2121" builtinId="9" hidden="1"/>
    <cellStyle name="Lien hypertexte visité" xfId="2123" builtinId="9" hidden="1"/>
    <cellStyle name="Lien hypertexte visité" xfId="2125" builtinId="9" hidden="1"/>
    <cellStyle name="Lien hypertexte visité" xfId="2127" builtinId="9" hidden="1"/>
    <cellStyle name="Lien hypertexte visité" xfId="2129" builtinId="9" hidden="1"/>
    <cellStyle name="Lien hypertexte visité" xfId="2131" builtinId="9" hidden="1"/>
    <cellStyle name="Lien hypertexte visité" xfId="2133" builtinId="9" hidden="1"/>
    <cellStyle name="Lien hypertexte visité" xfId="2135" builtinId="9" hidden="1"/>
    <cellStyle name="Lien hypertexte visité" xfId="2137" builtinId="9" hidden="1"/>
    <cellStyle name="Lien hypertexte visité" xfId="2139" builtinId="9" hidden="1"/>
    <cellStyle name="Lien hypertexte visité" xfId="2141" builtinId="9" hidden="1"/>
    <cellStyle name="Lien hypertexte visité" xfId="2143" builtinId="9" hidden="1"/>
    <cellStyle name="Lien hypertexte visité" xfId="2145" builtinId="9" hidden="1"/>
    <cellStyle name="Lien hypertexte visité" xfId="2147" builtinId="9" hidden="1"/>
    <cellStyle name="Lien hypertexte visité" xfId="2149" builtinId="9" hidden="1"/>
    <cellStyle name="Lien hypertexte visité" xfId="2151" builtinId="9" hidden="1"/>
    <cellStyle name="Lien hypertexte visité" xfId="2153" builtinId="9" hidden="1"/>
    <cellStyle name="Lien hypertexte visité" xfId="2155" builtinId="9" hidden="1"/>
    <cellStyle name="Lien hypertexte visité" xfId="2157" builtinId="9" hidden="1"/>
    <cellStyle name="Lien hypertexte visité" xfId="2159" builtinId="9" hidden="1"/>
    <cellStyle name="Lien hypertexte visité" xfId="2161" builtinId="9" hidden="1"/>
    <cellStyle name="Lien hypertexte visité" xfId="2163" builtinId="9" hidden="1"/>
    <cellStyle name="Lien hypertexte visité" xfId="2165" builtinId="9" hidden="1"/>
    <cellStyle name="Lien hypertexte visité" xfId="2167" builtinId="9" hidden="1"/>
    <cellStyle name="Lien hypertexte visité" xfId="2169" builtinId="9" hidden="1"/>
    <cellStyle name="Lien hypertexte visité" xfId="2171" builtinId="9" hidden="1"/>
    <cellStyle name="Lien hypertexte visité" xfId="2173" builtinId="9" hidden="1"/>
    <cellStyle name="Lien hypertexte visité" xfId="2175" builtinId="9" hidden="1"/>
    <cellStyle name="Lien hypertexte visité" xfId="2177" builtinId="9" hidden="1"/>
    <cellStyle name="Lien hypertexte visité" xfId="2179" builtinId="9" hidden="1"/>
    <cellStyle name="Lien hypertexte visité" xfId="2181" builtinId="9" hidden="1"/>
    <cellStyle name="Lien hypertexte visité" xfId="2183" builtinId="9" hidden="1"/>
    <cellStyle name="Lien hypertexte visité" xfId="2185" builtinId="9" hidden="1"/>
    <cellStyle name="Lien hypertexte visité" xfId="2187" builtinId="9" hidden="1"/>
    <cellStyle name="Lien hypertexte visité" xfId="2189" builtinId="9" hidden="1"/>
    <cellStyle name="Lien hypertexte visité" xfId="2191" builtinId="9" hidden="1"/>
    <cellStyle name="Lien hypertexte visité" xfId="2193" builtinId="9" hidden="1"/>
    <cellStyle name="Lien hypertexte visité" xfId="2195" builtinId="9" hidden="1"/>
    <cellStyle name="Lien hypertexte visité" xfId="2197" builtinId="9" hidden="1"/>
    <cellStyle name="Lien hypertexte visité" xfId="2199" builtinId="9" hidden="1"/>
    <cellStyle name="Lien hypertexte visité" xfId="2201" builtinId="9" hidden="1"/>
    <cellStyle name="Lien hypertexte visité" xfId="2203" builtinId="9" hidden="1"/>
    <cellStyle name="Lien hypertexte visité" xfId="2205" builtinId="9" hidden="1"/>
    <cellStyle name="Lien hypertexte visité" xfId="2207" builtinId="9" hidden="1"/>
    <cellStyle name="Lien hypertexte visité" xfId="2209" builtinId="9" hidden="1"/>
    <cellStyle name="Lien hypertexte visité" xfId="2211" builtinId="9" hidden="1"/>
    <cellStyle name="Lien hypertexte visité" xfId="2213" builtinId="9" hidden="1"/>
    <cellStyle name="Lien hypertexte visité" xfId="2215" builtinId="9" hidden="1"/>
    <cellStyle name="Lien hypertexte visité" xfId="2217" builtinId="9" hidden="1"/>
    <cellStyle name="Lien hypertexte visité" xfId="2219" builtinId="9" hidden="1"/>
    <cellStyle name="Lien hypertexte visité" xfId="2221" builtinId="9" hidden="1"/>
    <cellStyle name="Lien hypertexte visité" xfId="2223" builtinId="9" hidden="1"/>
    <cellStyle name="Lien hypertexte visité" xfId="2225" builtinId="9" hidden="1"/>
    <cellStyle name="Lien hypertexte visité" xfId="2227" builtinId="9" hidden="1"/>
    <cellStyle name="Lien hypertexte visité" xfId="2229" builtinId="9" hidden="1"/>
    <cellStyle name="Lien hypertexte visité" xfId="2231" builtinId="9" hidden="1"/>
    <cellStyle name="Lien hypertexte visité" xfId="2233" builtinId="9" hidden="1"/>
    <cellStyle name="Lien hypertexte visité" xfId="2235" builtinId="9" hidden="1"/>
    <cellStyle name="Lien hypertexte visité" xfId="2237" builtinId="9" hidden="1"/>
    <cellStyle name="Lien hypertexte visité" xfId="2239" builtinId="9" hidden="1"/>
    <cellStyle name="Lien hypertexte visité" xfId="2241" builtinId="9" hidden="1"/>
    <cellStyle name="Lien hypertexte visité" xfId="2243" builtinId="9" hidden="1"/>
    <cellStyle name="Lien hypertexte visité" xfId="2245" builtinId="9" hidden="1"/>
    <cellStyle name="Lien hypertexte visité" xfId="2247" builtinId="9" hidden="1"/>
    <cellStyle name="Lien hypertexte visité" xfId="2249" builtinId="9" hidden="1"/>
    <cellStyle name="Lien hypertexte visité" xfId="2251" builtinId="9" hidden="1"/>
    <cellStyle name="Lien hypertexte visité" xfId="2253" builtinId="9" hidden="1"/>
    <cellStyle name="Lien hypertexte visité" xfId="2255" builtinId="9" hidden="1"/>
    <cellStyle name="Lien hypertexte visité" xfId="2257" builtinId="9" hidden="1"/>
    <cellStyle name="Lien hypertexte visité" xfId="2259" builtinId="9" hidden="1"/>
    <cellStyle name="Lien hypertexte visité" xfId="2261" builtinId="9" hidden="1"/>
    <cellStyle name="Lien hypertexte visité" xfId="2263" builtinId="9" hidden="1"/>
    <cellStyle name="Lien hypertexte visité" xfId="2265" builtinId="9" hidden="1"/>
    <cellStyle name="Lien hypertexte visité" xfId="2267" builtinId="9" hidden="1"/>
    <cellStyle name="Lien hypertexte visité" xfId="2269" builtinId="9" hidden="1"/>
    <cellStyle name="Lien hypertexte visité" xfId="2271" builtinId="9" hidden="1"/>
    <cellStyle name="Lien hypertexte visité" xfId="2273" builtinId="9" hidden="1"/>
    <cellStyle name="Lien hypertexte visité" xfId="2275" builtinId="9" hidden="1"/>
    <cellStyle name="Lien hypertexte visité" xfId="2277" builtinId="9" hidden="1"/>
    <cellStyle name="Lien hypertexte visité" xfId="2279" builtinId="9" hidden="1"/>
    <cellStyle name="Lien hypertexte visité" xfId="2281" builtinId="9" hidden="1"/>
    <cellStyle name="Lien hypertexte visité" xfId="2283" builtinId="9" hidden="1"/>
    <cellStyle name="Lien hypertexte visité" xfId="2285" builtinId="9" hidden="1"/>
    <cellStyle name="Lien hypertexte visité" xfId="2287" builtinId="9" hidden="1"/>
    <cellStyle name="Lien hypertexte visité" xfId="2289" builtinId="9" hidden="1"/>
    <cellStyle name="Lien hypertexte visité" xfId="2291" builtinId="9" hidden="1"/>
    <cellStyle name="Lien hypertexte visité" xfId="2293" builtinId="9" hidden="1"/>
    <cellStyle name="Lien hypertexte visité" xfId="2295" builtinId="9" hidden="1"/>
    <cellStyle name="Lien hypertexte visité" xfId="2297" builtinId="9" hidden="1"/>
    <cellStyle name="Lien hypertexte visité" xfId="2299" builtinId="9" hidden="1"/>
    <cellStyle name="Lien hypertexte visité" xfId="2301" builtinId="9" hidden="1"/>
    <cellStyle name="Lien hypertexte visité" xfId="2303" builtinId="9" hidden="1"/>
    <cellStyle name="Lien hypertexte visité" xfId="2305" builtinId="9" hidden="1"/>
    <cellStyle name="Lien hypertexte visité" xfId="2307" builtinId="9" hidden="1"/>
    <cellStyle name="Lien hypertexte visité" xfId="2309" builtinId="9" hidden="1"/>
    <cellStyle name="Lien hypertexte visité" xfId="2311" builtinId="9" hidden="1"/>
    <cellStyle name="Lien hypertexte visité" xfId="2313" builtinId="9" hidden="1"/>
    <cellStyle name="Lien hypertexte visité" xfId="2315" builtinId="9" hidden="1"/>
    <cellStyle name="Lien hypertexte visité" xfId="2317" builtinId="9" hidden="1"/>
    <cellStyle name="Lien hypertexte visité" xfId="2319" builtinId="9" hidden="1"/>
    <cellStyle name="Lien hypertexte visité" xfId="2321" builtinId="9" hidden="1"/>
    <cellStyle name="Lien hypertexte visité" xfId="2323" builtinId="9" hidden="1"/>
    <cellStyle name="Lien hypertexte visité" xfId="2325" builtinId="9" hidden="1"/>
    <cellStyle name="Lien hypertexte visité" xfId="2327" builtinId="9" hidden="1"/>
    <cellStyle name="Lien hypertexte visité" xfId="2329" builtinId="9" hidden="1"/>
    <cellStyle name="Lien hypertexte visité" xfId="2331" builtinId="9" hidden="1"/>
    <cellStyle name="Lien hypertexte visité" xfId="2333" builtinId="9" hidden="1"/>
    <cellStyle name="Lien hypertexte visité" xfId="2335" builtinId="9" hidden="1"/>
    <cellStyle name="Lien hypertexte visité" xfId="2337" builtinId="9" hidden="1"/>
    <cellStyle name="Lien hypertexte visité" xfId="2339" builtinId="9" hidden="1"/>
    <cellStyle name="Lien hypertexte visité" xfId="2341" builtinId="9" hidden="1"/>
    <cellStyle name="Lien hypertexte visité" xfId="2343" builtinId="9" hidden="1"/>
    <cellStyle name="Lien hypertexte visité" xfId="2345" builtinId="9" hidden="1"/>
    <cellStyle name="Lien hypertexte visité" xfId="2347" builtinId="9" hidden="1"/>
    <cellStyle name="Lien hypertexte visité" xfId="2349" builtinId="9" hidden="1"/>
    <cellStyle name="Lien hypertexte visité" xfId="2351" builtinId="9" hidden="1"/>
    <cellStyle name="Lien hypertexte visité" xfId="2353" builtinId="9" hidden="1"/>
    <cellStyle name="Lien hypertexte visité" xfId="2355" builtinId="9" hidden="1"/>
    <cellStyle name="Lien hypertexte visité" xfId="2357" builtinId="9" hidden="1"/>
    <cellStyle name="Lien hypertexte visité" xfId="2359" builtinId="9" hidden="1"/>
    <cellStyle name="Lien hypertexte visité" xfId="2361" builtinId="9" hidden="1"/>
    <cellStyle name="Lien hypertexte visité" xfId="2363" builtinId="9" hidden="1"/>
    <cellStyle name="Lien hypertexte visité" xfId="2365" builtinId="9" hidden="1"/>
    <cellStyle name="Lien hypertexte visité" xfId="2367" builtinId="9" hidden="1"/>
    <cellStyle name="Lien hypertexte visité" xfId="2369" builtinId="9" hidden="1"/>
    <cellStyle name="Lien hypertexte visité" xfId="2371" builtinId="9" hidden="1"/>
    <cellStyle name="Lien hypertexte visité" xfId="2373" builtinId="9" hidden="1"/>
    <cellStyle name="Lien hypertexte visité" xfId="2375" builtinId="9" hidden="1"/>
    <cellStyle name="Lien hypertexte visité" xfId="2377" builtinId="9" hidden="1"/>
    <cellStyle name="Lien hypertexte visité" xfId="2379" builtinId="9" hidden="1"/>
    <cellStyle name="Lien hypertexte visité" xfId="2381" builtinId="9" hidden="1"/>
    <cellStyle name="Lien hypertexte visité" xfId="2383" builtinId="9" hidden="1"/>
    <cellStyle name="Lien hypertexte visité" xfId="2385" builtinId="9" hidden="1"/>
    <cellStyle name="Lien hypertexte visité" xfId="2387" builtinId="9" hidden="1"/>
    <cellStyle name="Lien hypertexte visité" xfId="2389" builtinId="9" hidden="1"/>
    <cellStyle name="Lien hypertexte visité" xfId="2391" builtinId="9" hidden="1"/>
    <cellStyle name="Lien hypertexte visité" xfId="2393" builtinId="9" hidden="1"/>
    <cellStyle name="Lien hypertexte visité" xfId="2395" builtinId="9" hidden="1"/>
    <cellStyle name="Lien hypertexte visité" xfId="2397" builtinId="9" hidden="1"/>
    <cellStyle name="Lien hypertexte visité" xfId="2399" builtinId="9" hidden="1"/>
    <cellStyle name="Lien hypertexte visité" xfId="2401" builtinId="9" hidden="1"/>
    <cellStyle name="Lien hypertexte visité" xfId="2403" builtinId="9" hidden="1"/>
    <cellStyle name="Lien hypertexte visité" xfId="2405" builtinId="9" hidden="1"/>
    <cellStyle name="Lien hypertexte visité" xfId="2407" builtinId="9" hidden="1"/>
    <cellStyle name="Lien hypertexte visité" xfId="2409" builtinId="9" hidden="1"/>
    <cellStyle name="Lien hypertexte visité" xfId="2411" builtinId="9" hidden="1"/>
    <cellStyle name="Lien hypertexte visité" xfId="2413" builtinId="9" hidden="1"/>
    <cellStyle name="Lien hypertexte visité" xfId="2415" builtinId="9" hidden="1"/>
    <cellStyle name="Lien hypertexte visité" xfId="2417" builtinId="9" hidden="1"/>
    <cellStyle name="Lien hypertexte visité" xfId="2419" builtinId="9" hidden="1"/>
    <cellStyle name="Lien hypertexte visité" xfId="2421" builtinId="9" hidden="1"/>
    <cellStyle name="Lien hypertexte visité" xfId="2423" builtinId="9" hidden="1"/>
    <cellStyle name="Lien hypertexte visité" xfId="2425" builtinId="9" hidden="1"/>
    <cellStyle name="Lien hypertexte visité" xfId="2427" builtinId="9" hidden="1"/>
    <cellStyle name="Lien hypertexte visité" xfId="2429" builtinId="9" hidden="1"/>
    <cellStyle name="Lien hypertexte visité" xfId="2431" builtinId="9" hidden="1"/>
    <cellStyle name="Lien hypertexte visité" xfId="2433" builtinId="9" hidden="1"/>
    <cellStyle name="Lien hypertexte visité" xfId="2435" builtinId="9" hidden="1"/>
    <cellStyle name="Lien hypertexte visité" xfId="2437" builtinId="9" hidden="1"/>
    <cellStyle name="Lien hypertexte visité" xfId="2439" builtinId="9" hidden="1"/>
    <cellStyle name="Lien hypertexte visité" xfId="2441" builtinId="9" hidden="1"/>
    <cellStyle name="Lien hypertexte visité" xfId="2443" builtinId="9" hidden="1"/>
    <cellStyle name="Lien hypertexte visité" xfId="2445" builtinId="9" hidden="1"/>
    <cellStyle name="Lien hypertexte visité" xfId="2447" builtinId="9" hidden="1"/>
    <cellStyle name="Lien hypertexte visité" xfId="2449" builtinId="9" hidden="1"/>
    <cellStyle name="Lien hypertexte visité" xfId="2451" builtinId="9" hidden="1"/>
    <cellStyle name="Lien hypertexte visité" xfId="2453" builtinId="9" hidden="1"/>
    <cellStyle name="Lien hypertexte visité" xfId="2455" builtinId="9" hidden="1"/>
    <cellStyle name="Lien hypertexte visité" xfId="2457" builtinId="9" hidden="1"/>
    <cellStyle name="Lien hypertexte visité" xfId="2459" builtinId="9" hidden="1"/>
    <cellStyle name="Lien hypertexte visité" xfId="2461" builtinId="9" hidden="1"/>
    <cellStyle name="Lien hypertexte visité" xfId="2463" builtinId="9" hidden="1"/>
    <cellStyle name="Lien hypertexte visité" xfId="2465" builtinId="9" hidden="1"/>
    <cellStyle name="Lien hypertexte visité" xfId="2467" builtinId="9" hidden="1"/>
    <cellStyle name="Normal" xfId="0" builtinId="0"/>
    <cellStyle name="Normal 2" xfId="194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B1:AQ85"/>
  <sheetViews>
    <sheetView workbookViewId="0">
      <selection activeCell="E39" sqref="E39"/>
    </sheetView>
  </sheetViews>
  <sheetFormatPr baseColWidth="10" defaultColWidth="10.875" defaultRowHeight="15.75" x14ac:dyDescent="0.25"/>
  <cols>
    <col min="1" max="1" width="2.875" style="3" customWidth="1"/>
    <col min="2" max="2" width="10.375" style="3" bestFit="1" customWidth="1"/>
    <col min="3" max="3" width="26" style="3" bestFit="1" customWidth="1"/>
    <col min="4" max="4" width="15.5" style="3" customWidth="1"/>
    <col min="5" max="5" width="19.375" style="3" bestFit="1" customWidth="1"/>
    <col min="6" max="6" width="15.5" style="3" customWidth="1"/>
    <col min="7" max="7" width="18.75" style="3" bestFit="1" customWidth="1"/>
    <col min="8" max="8" width="15.5" style="3" customWidth="1"/>
    <col min="9" max="9" width="21.75" style="3" bestFit="1" customWidth="1"/>
    <col min="10" max="10" width="15.5" style="3" customWidth="1"/>
    <col min="11" max="11" width="30.875" style="3" bestFit="1" customWidth="1"/>
    <col min="12" max="12" width="15.5" style="3" customWidth="1"/>
    <col min="13" max="13" width="19.75" style="3" bestFit="1" customWidth="1"/>
    <col min="14" max="14" width="15.5" style="3" customWidth="1"/>
    <col min="15" max="15" width="21.625" style="3" bestFit="1" customWidth="1"/>
    <col min="16" max="16" width="15.5" style="3" customWidth="1"/>
    <col min="17" max="17" width="17.375" style="3" bestFit="1" customWidth="1"/>
    <col min="18" max="18" width="15.5" style="3" customWidth="1"/>
    <col min="19" max="19" width="19" style="3" bestFit="1" customWidth="1"/>
    <col min="20" max="22" width="15.5" style="3" customWidth="1"/>
    <col min="23" max="23" width="20.75" style="3" bestFit="1" customWidth="1"/>
    <col min="24" max="16384" width="10.875" style="3"/>
  </cols>
  <sheetData>
    <row r="1" spans="2:43" s="140" customFormat="1" x14ac:dyDescent="0.25">
      <c r="B1" s="140">
        <v>2018</v>
      </c>
      <c r="D1" s="152" t="s">
        <v>42</v>
      </c>
      <c r="E1" s="154" t="s">
        <v>241</v>
      </c>
      <c r="F1" s="152" t="s">
        <v>8</v>
      </c>
      <c r="G1" s="154" t="s">
        <v>242</v>
      </c>
      <c r="H1" s="152" t="s">
        <v>42</v>
      </c>
      <c r="I1" s="154" t="s">
        <v>243</v>
      </c>
      <c r="J1" s="152" t="s">
        <v>8</v>
      </c>
      <c r="K1" s="154" t="s">
        <v>244</v>
      </c>
      <c r="L1" s="152" t="s">
        <v>8</v>
      </c>
      <c r="M1" s="154" t="s">
        <v>245</v>
      </c>
      <c r="N1" s="197" t="s">
        <v>8</v>
      </c>
      <c r="O1" s="154" t="s">
        <v>221</v>
      </c>
      <c r="P1" s="197" t="s">
        <v>42</v>
      </c>
      <c r="Q1" s="154" t="s">
        <v>227</v>
      </c>
      <c r="R1" s="152" t="s">
        <v>8</v>
      </c>
      <c r="S1" s="154" t="s">
        <v>234</v>
      </c>
      <c r="T1" s="197" t="s">
        <v>187</v>
      </c>
      <c r="U1" s="154" t="s">
        <v>264</v>
      </c>
      <c r="V1" s="152" t="s">
        <v>8</v>
      </c>
      <c r="W1" s="154" t="s">
        <v>240</v>
      </c>
      <c r="Y1" s="196" t="s">
        <v>164</v>
      </c>
      <c r="AA1" s="196" t="s">
        <v>165</v>
      </c>
      <c r="AC1" s="140" t="s">
        <v>42</v>
      </c>
      <c r="AE1" s="140" t="s">
        <v>5</v>
      </c>
    </row>
    <row r="2" spans="2:43" s="140" customFormat="1" x14ac:dyDescent="0.25">
      <c r="B2" s="201">
        <v>43237</v>
      </c>
      <c r="D2" s="156" t="s">
        <v>43</v>
      </c>
      <c r="E2" s="158" t="s">
        <v>191</v>
      </c>
      <c r="F2" s="156" t="s">
        <v>43</v>
      </c>
      <c r="G2" s="158" t="s">
        <v>200</v>
      </c>
      <c r="H2" s="156" t="s">
        <v>43</v>
      </c>
      <c r="I2" s="158" t="s">
        <v>196</v>
      </c>
      <c r="J2" s="156" t="s">
        <v>43</v>
      </c>
      <c r="K2" s="158" t="s">
        <v>205</v>
      </c>
      <c r="L2" s="156" t="s">
        <v>43</v>
      </c>
      <c r="M2" s="158" t="s">
        <v>211</v>
      </c>
      <c r="N2" s="156" t="s">
        <v>43</v>
      </c>
      <c r="O2" s="158" t="s">
        <v>216</v>
      </c>
      <c r="P2" s="156" t="s">
        <v>43</v>
      </c>
      <c r="Q2" s="158" t="s">
        <v>222</v>
      </c>
      <c r="R2" s="156" t="s">
        <v>43</v>
      </c>
      <c r="S2" s="158" t="s">
        <v>228</v>
      </c>
      <c r="T2" s="156" t="s">
        <v>188</v>
      </c>
      <c r="U2" s="158" t="s">
        <v>265</v>
      </c>
      <c r="V2" s="156" t="s">
        <v>43</v>
      </c>
      <c r="W2" s="158" t="s">
        <v>235</v>
      </c>
      <c r="Y2" s="192"/>
    </row>
    <row r="3" spans="2:43" s="211" customFormat="1" x14ac:dyDescent="0.25">
      <c r="D3" s="160" t="s">
        <v>46</v>
      </c>
      <c r="E3" s="212" t="s">
        <v>192</v>
      </c>
      <c r="F3" s="160" t="s">
        <v>47</v>
      </c>
      <c r="G3" s="212" t="s">
        <v>201</v>
      </c>
      <c r="H3" s="160" t="s">
        <v>46</v>
      </c>
      <c r="I3" s="212" t="s">
        <v>197</v>
      </c>
      <c r="J3" s="160" t="s">
        <v>47</v>
      </c>
      <c r="K3" s="212" t="s">
        <v>206</v>
      </c>
      <c r="L3" s="160" t="s">
        <v>47</v>
      </c>
      <c r="M3" s="212" t="s">
        <v>212</v>
      </c>
      <c r="N3" s="160" t="s">
        <v>47</v>
      </c>
      <c r="O3" s="212" t="s">
        <v>217</v>
      </c>
      <c r="P3" s="160" t="s">
        <v>46</v>
      </c>
      <c r="Q3" s="212" t="s">
        <v>223</v>
      </c>
      <c r="R3" s="160" t="s">
        <v>47</v>
      </c>
      <c r="S3" s="212" t="s">
        <v>229</v>
      </c>
      <c r="T3" s="160" t="s">
        <v>190</v>
      </c>
      <c r="U3" s="158" t="s">
        <v>266</v>
      </c>
      <c r="V3" s="160" t="s">
        <v>47</v>
      </c>
      <c r="W3" s="212" t="s">
        <v>236</v>
      </c>
      <c r="Y3" s="213"/>
      <c r="AA3" s="213"/>
      <c r="AC3" s="213"/>
    </row>
    <row r="4" spans="2:43" s="140" customFormat="1" x14ac:dyDescent="0.25">
      <c r="D4" s="156" t="s">
        <v>50</v>
      </c>
      <c r="E4" s="158" t="s">
        <v>193</v>
      </c>
      <c r="F4" s="156" t="s">
        <v>50</v>
      </c>
      <c r="G4" s="158" t="s">
        <v>202</v>
      </c>
      <c r="H4" s="156" t="s">
        <v>50</v>
      </c>
      <c r="I4" s="158" t="s">
        <v>198</v>
      </c>
      <c r="J4" s="156" t="s">
        <v>50</v>
      </c>
      <c r="K4" s="158" t="s">
        <v>207</v>
      </c>
      <c r="L4" s="156" t="s">
        <v>50</v>
      </c>
      <c r="M4" s="158" t="s">
        <v>213</v>
      </c>
      <c r="N4" s="156" t="s">
        <v>50</v>
      </c>
      <c r="O4" s="158" t="s">
        <v>218</v>
      </c>
      <c r="P4" s="156" t="s">
        <v>50</v>
      </c>
      <c r="Q4" s="158" t="s">
        <v>224</v>
      </c>
      <c r="R4" s="156" t="s">
        <v>50</v>
      </c>
      <c r="S4" s="158" t="s">
        <v>230</v>
      </c>
      <c r="T4" s="156" t="s">
        <v>189</v>
      </c>
      <c r="U4" s="158" t="s">
        <v>267</v>
      </c>
      <c r="V4" s="156" t="s">
        <v>50</v>
      </c>
      <c r="W4" s="158" t="s">
        <v>237</v>
      </c>
      <c r="Y4" s="192"/>
      <c r="AC4"/>
    </row>
    <row r="5" spans="2:43" s="140" customFormat="1" x14ac:dyDescent="0.25">
      <c r="D5" s="156"/>
      <c r="E5" s="158" t="s">
        <v>194</v>
      </c>
      <c r="F5" s="156"/>
      <c r="G5" s="158" t="s">
        <v>203</v>
      </c>
      <c r="H5" s="156"/>
      <c r="I5" s="158" t="s">
        <v>199</v>
      </c>
      <c r="J5" s="156"/>
      <c r="K5" s="158" t="s">
        <v>208</v>
      </c>
      <c r="L5" s="156"/>
      <c r="M5" s="158" t="s">
        <v>214</v>
      </c>
      <c r="N5" s="156"/>
      <c r="O5" s="158" t="s">
        <v>219</v>
      </c>
      <c r="P5" s="156"/>
      <c r="Q5" s="158" t="s">
        <v>225</v>
      </c>
      <c r="R5" s="156"/>
      <c r="S5" s="158" t="s">
        <v>231</v>
      </c>
      <c r="T5" s="156"/>
      <c r="U5" s="158" t="s">
        <v>268</v>
      </c>
      <c r="V5" s="156"/>
      <c r="W5" s="158" t="s">
        <v>238</v>
      </c>
      <c r="Y5"/>
      <c r="AC5"/>
    </row>
    <row r="6" spans="2:43" s="140" customFormat="1" x14ac:dyDescent="0.25">
      <c r="D6" s="156"/>
      <c r="E6" s="158" t="s">
        <v>195</v>
      </c>
      <c r="F6" s="156"/>
      <c r="G6" s="158" t="s">
        <v>204</v>
      </c>
      <c r="H6" s="156"/>
      <c r="I6" s="158" t="s">
        <v>271</v>
      </c>
      <c r="J6" s="156"/>
      <c r="K6" s="158" t="s">
        <v>209</v>
      </c>
      <c r="L6" s="156"/>
      <c r="M6" s="158" t="s">
        <v>215</v>
      </c>
      <c r="N6" s="156"/>
      <c r="O6" s="158" t="s">
        <v>220</v>
      </c>
      <c r="P6" s="156"/>
      <c r="Q6" s="158" t="s">
        <v>226</v>
      </c>
      <c r="R6" s="156"/>
      <c r="S6" s="158" t="s">
        <v>232</v>
      </c>
      <c r="T6" s="156"/>
      <c r="U6" s="158" t="s">
        <v>269</v>
      </c>
      <c r="V6" s="159"/>
      <c r="W6" s="158" t="s">
        <v>239</v>
      </c>
      <c r="Y6" s="192"/>
      <c r="AC6"/>
    </row>
    <row r="7" spans="2:43" s="140" customFormat="1" ht="16.5" thickBot="1" x14ac:dyDescent="0.3">
      <c r="D7" s="162"/>
      <c r="E7" s="164"/>
      <c r="F7" s="162"/>
      <c r="G7" s="164"/>
      <c r="H7" s="162"/>
      <c r="I7" s="164"/>
      <c r="J7" s="162"/>
      <c r="K7" s="164" t="s">
        <v>210</v>
      </c>
      <c r="L7" s="162"/>
      <c r="M7" s="164"/>
      <c r="N7" s="162"/>
      <c r="O7" s="164"/>
      <c r="P7" s="162"/>
      <c r="Q7" s="164"/>
      <c r="R7" s="162"/>
      <c r="S7" s="164" t="s">
        <v>233</v>
      </c>
      <c r="T7" s="162"/>
      <c r="U7" s="164" t="s">
        <v>270</v>
      </c>
      <c r="V7" s="165"/>
      <c r="W7" s="164"/>
      <c r="Y7"/>
      <c r="AC7"/>
    </row>
    <row r="8" spans="2:43" s="140" customFormat="1" x14ac:dyDescent="0.25">
      <c r="D8" s="152" t="s">
        <v>187</v>
      </c>
      <c r="E8" s="154" t="s">
        <v>257</v>
      </c>
      <c r="F8" s="152"/>
      <c r="G8" s="154"/>
      <c r="H8" s="152"/>
      <c r="I8" s="154"/>
      <c r="J8" s="152"/>
      <c r="K8" s="154"/>
      <c r="L8" s="155"/>
      <c r="M8" s="154"/>
      <c r="N8" s="152"/>
      <c r="O8" s="154"/>
      <c r="P8" s="155"/>
      <c r="Q8" s="153"/>
      <c r="R8" s="152"/>
      <c r="S8" s="154"/>
      <c r="T8" s="197"/>
      <c r="U8" s="154"/>
      <c r="V8" s="152"/>
      <c r="W8" s="198"/>
      <c r="Y8" s="192"/>
      <c r="Z8" s="141"/>
      <c r="AA8" s="141"/>
      <c r="AB8" s="141"/>
      <c r="AC8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</row>
    <row r="9" spans="2:43" s="140" customFormat="1" x14ac:dyDescent="0.25">
      <c r="D9" s="156" t="s">
        <v>188</v>
      </c>
      <c r="E9" s="158" t="s">
        <v>258</v>
      </c>
      <c r="F9" s="156"/>
      <c r="G9" s="158"/>
      <c r="H9" s="156"/>
      <c r="I9" s="203"/>
      <c r="J9" s="156"/>
      <c r="K9" s="158"/>
      <c r="L9" s="159"/>
      <c r="M9" s="158"/>
      <c r="N9" s="159"/>
      <c r="O9" s="158"/>
      <c r="P9" s="159"/>
      <c r="Q9" s="157"/>
      <c r="R9" s="156"/>
      <c r="S9" s="158"/>
      <c r="T9" s="156"/>
      <c r="U9" s="158"/>
      <c r="V9" s="159"/>
      <c r="W9" s="158"/>
      <c r="Y9"/>
      <c r="Z9" s="141"/>
      <c r="AA9" s="141"/>
      <c r="AB9" s="141"/>
      <c r="AC9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</row>
    <row r="10" spans="2:43" s="140" customFormat="1" x14ac:dyDescent="0.25">
      <c r="D10" s="160" t="s">
        <v>190</v>
      </c>
      <c r="E10" s="158" t="s">
        <v>259</v>
      </c>
      <c r="F10" s="160"/>
      <c r="G10" s="158"/>
      <c r="H10" s="160"/>
      <c r="I10" s="203"/>
      <c r="J10" s="160"/>
      <c r="K10" s="158"/>
      <c r="L10" s="161"/>
      <c r="M10" s="158"/>
      <c r="N10" s="161"/>
      <c r="O10" s="158"/>
      <c r="P10" s="161"/>
      <c r="Q10" s="157"/>
      <c r="R10" s="160"/>
      <c r="S10" s="158"/>
      <c r="T10" s="160"/>
      <c r="U10" s="158"/>
      <c r="V10" s="161"/>
      <c r="W10" s="158"/>
      <c r="Y10" s="192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</row>
    <row r="11" spans="2:43" s="140" customFormat="1" x14ac:dyDescent="0.25">
      <c r="D11" s="156" t="s">
        <v>189</v>
      </c>
      <c r="E11" s="158" t="s">
        <v>260</v>
      </c>
      <c r="F11" s="156"/>
      <c r="G11" s="158"/>
      <c r="H11" s="156"/>
      <c r="I11" s="203"/>
      <c r="J11" s="156"/>
      <c r="K11" s="158"/>
      <c r="L11" s="159"/>
      <c r="M11" s="158"/>
      <c r="N11" s="159"/>
      <c r="O11" s="158"/>
      <c r="P11" s="159"/>
      <c r="Q11" s="157"/>
      <c r="R11" s="156"/>
      <c r="S11" s="158"/>
      <c r="T11" s="156"/>
      <c r="U11" s="158"/>
      <c r="V11" s="159"/>
      <c r="W11" s="158"/>
      <c r="Y1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</row>
    <row r="12" spans="2:43" s="140" customFormat="1" x14ac:dyDescent="0.25">
      <c r="D12" s="156"/>
      <c r="E12" s="158" t="s">
        <v>261</v>
      </c>
      <c r="F12" s="156"/>
      <c r="G12" s="158"/>
      <c r="H12" s="156"/>
      <c r="I12" s="203"/>
      <c r="J12" s="156"/>
      <c r="K12" s="158"/>
      <c r="L12" s="159"/>
      <c r="M12" s="158"/>
      <c r="N12" s="159"/>
      <c r="O12" s="158"/>
      <c r="P12" s="159"/>
      <c r="Q12" s="157"/>
      <c r="R12" s="156"/>
      <c r="S12" s="158"/>
      <c r="T12" s="156"/>
      <c r="U12" s="158"/>
      <c r="V12" s="159"/>
      <c r="W12" s="158"/>
      <c r="Y12" s="192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</row>
    <row r="13" spans="2:43" s="140" customFormat="1" x14ac:dyDescent="0.25">
      <c r="D13" s="156"/>
      <c r="E13" s="158" t="s">
        <v>262</v>
      </c>
      <c r="F13" s="156"/>
      <c r="G13" s="158"/>
      <c r="H13" s="156"/>
      <c r="I13" s="203"/>
      <c r="J13" s="156"/>
      <c r="K13" s="158"/>
      <c r="L13" s="159"/>
      <c r="M13" s="158"/>
      <c r="N13" s="159"/>
      <c r="O13" s="158"/>
      <c r="P13" s="156"/>
      <c r="Q13" s="157"/>
      <c r="R13" s="156"/>
      <c r="S13" s="158"/>
      <c r="T13" s="156"/>
      <c r="U13" s="158"/>
      <c r="V13" s="159"/>
      <c r="W13" s="158"/>
      <c r="Y13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</row>
    <row r="14" spans="2:43" s="140" customFormat="1" ht="16.5" thickBot="1" x14ac:dyDescent="0.3">
      <c r="D14" s="162"/>
      <c r="E14" s="164" t="s">
        <v>263</v>
      </c>
      <c r="F14" s="162"/>
      <c r="G14" s="164"/>
      <c r="H14" s="162"/>
      <c r="I14" s="204"/>
      <c r="J14" s="162"/>
      <c r="K14" s="164"/>
      <c r="L14" s="165"/>
      <c r="M14" s="164"/>
      <c r="N14" s="162"/>
      <c r="O14" s="164"/>
      <c r="P14" s="162"/>
      <c r="Q14" s="163"/>
      <c r="R14" s="162"/>
      <c r="S14" s="164"/>
      <c r="T14" s="162"/>
      <c r="U14" s="164"/>
      <c r="V14" s="162"/>
      <c r="W14" s="164"/>
      <c r="Y14" s="192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</row>
    <row r="15" spans="2:43" ht="16.5" thickBot="1" x14ac:dyDescent="0.3">
      <c r="Y15"/>
      <c r="AB15" s="141"/>
      <c r="AC15" s="141"/>
      <c r="AD15" s="141"/>
      <c r="AE15" s="141"/>
    </row>
    <row r="16" spans="2:43" ht="17.25" x14ac:dyDescent="0.25">
      <c r="B16" s="226" t="s">
        <v>10</v>
      </c>
      <c r="C16" s="227"/>
      <c r="D16" s="185">
        <v>1</v>
      </c>
      <c r="E16" s="173">
        <v>2</v>
      </c>
      <c r="F16" s="173">
        <v>3</v>
      </c>
      <c r="G16" s="173">
        <v>4</v>
      </c>
      <c r="H16" s="173">
        <v>5</v>
      </c>
      <c r="I16" s="173">
        <v>6</v>
      </c>
      <c r="J16" s="173">
        <v>7</v>
      </c>
      <c r="K16" s="173">
        <v>8</v>
      </c>
      <c r="L16" s="173">
        <v>9</v>
      </c>
      <c r="M16" s="172">
        <v>10</v>
      </c>
      <c r="Y16" s="193"/>
      <c r="AB16" s="141"/>
      <c r="AC16" s="141"/>
      <c r="AD16" s="141"/>
      <c r="AE16" s="141"/>
    </row>
    <row r="17" spans="2:31" x14ac:dyDescent="0.25">
      <c r="B17" s="222" t="s">
        <v>3</v>
      </c>
      <c r="C17" s="228"/>
      <c r="D17" s="180" t="s">
        <v>1</v>
      </c>
      <c r="E17" s="149" t="s">
        <v>0</v>
      </c>
      <c r="F17" s="149" t="s">
        <v>1</v>
      </c>
      <c r="G17" s="149" t="s">
        <v>2</v>
      </c>
      <c r="H17" s="149" t="s">
        <v>0</v>
      </c>
      <c r="I17" s="149" t="s">
        <v>2</v>
      </c>
      <c r="J17" s="149" t="s">
        <v>1</v>
      </c>
      <c r="K17" s="149" t="s">
        <v>0</v>
      </c>
      <c r="L17" s="149" t="s">
        <v>2</v>
      </c>
      <c r="M17" s="175" t="s">
        <v>0</v>
      </c>
      <c r="AB17" s="141"/>
      <c r="AC17" s="141"/>
      <c r="AD17" s="141"/>
      <c r="AE17" s="141"/>
    </row>
    <row r="18" spans="2:31" x14ac:dyDescent="0.25">
      <c r="B18" s="222" t="s">
        <v>7</v>
      </c>
      <c r="C18" s="228"/>
      <c r="D18" s="186" t="str">
        <f>'A compléter'!E1</f>
        <v>Méléma</v>
      </c>
      <c r="E18" s="142" t="str">
        <f>'A compléter'!G1</f>
        <v>ROLLERCOASTER</v>
      </c>
      <c r="F18" s="142" t="str">
        <f>'A compléter'!I1</f>
        <v>HAB5</v>
      </c>
      <c r="G18" s="142" t="str">
        <f>'A compléter'!K1</f>
        <v>LUCKY PILOTS</v>
      </c>
      <c r="H18" s="142" t="str">
        <f>'A compléter'!M1</f>
        <v xml:space="preserve">R'MES </v>
      </c>
      <c r="I18" s="142" t="str">
        <f>'A compléter'!O1</f>
        <v xml:space="preserve">WINNER GAMES </v>
      </c>
      <c r="J18" s="142" t="str">
        <f>'A compléter'!Q1</f>
        <v>M81</v>
      </c>
      <c r="K18" s="142" t="str">
        <f>'A compléter'!S1</f>
        <v>RASTA CAR</v>
      </c>
      <c r="L18" s="142" t="str">
        <f>'A compléter'!U1</f>
        <v>WWF Racing</v>
      </c>
      <c r="M18" s="176" t="str">
        <f>'A compléter'!W1</f>
        <v>IRON CAR</v>
      </c>
      <c r="AB18" s="141"/>
      <c r="AC18" s="141"/>
      <c r="AD18" s="141"/>
      <c r="AE18" s="141"/>
    </row>
    <row r="19" spans="2:31" ht="26.1" customHeight="1" x14ac:dyDescent="0.25">
      <c r="B19" s="222" t="s">
        <v>45</v>
      </c>
      <c r="C19" s="228"/>
      <c r="D19" s="186" t="str">
        <f>D1</f>
        <v>Pons</v>
      </c>
      <c r="E19" s="142" t="str">
        <f>F1</f>
        <v>Bressuire</v>
      </c>
      <c r="F19" s="142" t="str">
        <f>H1</f>
        <v>Pons</v>
      </c>
      <c r="G19" s="142" t="str">
        <f>J1</f>
        <v>Bressuire</v>
      </c>
      <c r="H19" s="142" t="str">
        <f>L1</f>
        <v>Bressuire</v>
      </c>
      <c r="I19" s="142" t="str">
        <f>N1</f>
        <v>Bressuire</v>
      </c>
      <c r="J19" s="142" t="str">
        <f>P1</f>
        <v>Pons</v>
      </c>
      <c r="K19" s="142" t="str">
        <f>R1</f>
        <v>Bressuire</v>
      </c>
      <c r="L19" s="142" t="str">
        <f>T1</f>
        <v>Couhé</v>
      </c>
      <c r="M19" s="176" t="str">
        <f>V1</f>
        <v>Bressuire</v>
      </c>
      <c r="AB19" s="141"/>
      <c r="AC19" s="141"/>
      <c r="AD19" s="141"/>
      <c r="AE19" s="141"/>
    </row>
    <row r="20" spans="2:31" x14ac:dyDescent="0.25">
      <c r="B20" s="229" t="s">
        <v>41</v>
      </c>
      <c r="C20" s="230"/>
      <c r="D20" s="186" t="str">
        <f>D2</f>
        <v>Lycée</v>
      </c>
      <c r="E20" s="142" t="str">
        <f t="shared" ref="E20:E21" si="0">F2</f>
        <v>Lycée</v>
      </c>
      <c r="F20" s="142" t="str">
        <f t="shared" ref="F20:F21" si="1">H2</f>
        <v>Lycée</v>
      </c>
      <c r="G20" s="142" t="str">
        <f t="shared" ref="G20:G21" si="2">J2</f>
        <v>Lycée</v>
      </c>
      <c r="H20" s="142" t="str">
        <f t="shared" ref="H20:H21" si="3">L2</f>
        <v>Lycée</v>
      </c>
      <c r="I20" s="142" t="str">
        <f t="shared" ref="I20:I21" si="4">N2</f>
        <v>Lycée</v>
      </c>
      <c r="J20" s="142" t="str">
        <f t="shared" ref="J20:J21" si="5">P2</f>
        <v>Lycée</v>
      </c>
      <c r="K20" s="142" t="str">
        <f t="shared" ref="K20:K21" si="6">R2</f>
        <v>Lycée</v>
      </c>
      <c r="L20" s="142" t="str">
        <f>T2</f>
        <v>Collège</v>
      </c>
      <c r="M20" s="176" t="str">
        <f t="shared" ref="M20:M21" si="7">V2</f>
        <v>Lycée</v>
      </c>
      <c r="AB20" s="141"/>
      <c r="AC20" s="141"/>
      <c r="AD20" s="141"/>
      <c r="AE20" s="141"/>
    </row>
    <row r="21" spans="2:31" ht="38.1" customHeight="1" x14ac:dyDescent="0.25">
      <c r="B21" s="229" t="s">
        <v>44</v>
      </c>
      <c r="C21" s="230"/>
      <c r="D21" s="186" t="str">
        <f>D3</f>
        <v>Emile Combes</v>
      </c>
      <c r="E21" s="142" t="str">
        <f t="shared" si="0"/>
        <v>Maurice Genevoix</v>
      </c>
      <c r="F21" s="142" t="str">
        <f t="shared" si="1"/>
        <v>Emile Combes</v>
      </c>
      <c r="G21" s="142" t="str">
        <f t="shared" si="2"/>
        <v>Maurice Genevoix</v>
      </c>
      <c r="H21" s="142" t="str">
        <f t="shared" si="3"/>
        <v>Maurice Genevoix</v>
      </c>
      <c r="I21" s="142" t="str">
        <f t="shared" si="4"/>
        <v>Maurice Genevoix</v>
      </c>
      <c r="J21" s="142" t="str">
        <f t="shared" si="5"/>
        <v>Emile Combes</v>
      </c>
      <c r="K21" s="142" t="str">
        <f t="shared" si="6"/>
        <v>Maurice Genevoix</v>
      </c>
      <c r="L21" s="142" t="str">
        <f>T3</f>
        <v>André Brouillet</v>
      </c>
      <c r="M21" s="176" t="str">
        <f t="shared" si="7"/>
        <v>Maurice Genevoix</v>
      </c>
      <c r="AB21" s="141"/>
      <c r="AC21" s="141"/>
      <c r="AD21" s="141"/>
      <c r="AE21" s="141"/>
    </row>
    <row r="22" spans="2:31" ht="44.1" customHeight="1" x14ac:dyDescent="0.25">
      <c r="B22" s="222" t="s">
        <v>13</v>
      </c>
      <c r="C22" s="182" t="s">
        <v>11</v>
      </c>
      <c r="D22" s="166" t="s">
        <v>286</v>
      </c>
      <c r="E22" s="166" t="s">
        <v>284</v>
      </c>
      <c r="F22" s="166" t="s">
        <v>288</v>
      </c>
      <c r="G22" s="166" t="s">
        <v>276</v>
      </c>
      <c r="H22" s="166" t="s">
        <v>282</v>
      </c>
      <c r="I22" s="166" t="s">
        <v>280</v>
      </c>
      <c r="J22" s="166" t="s">
        <v>290</v>
      </c>
      <c r="K22" s="166" t="s">
        <v>278</v>
      </c>
      <c r="L22" s="166" t="s">
        <v>274</v>
      </c>
      <c r="M22" s="166" t="s">
        <v>291</v>
      </c>
      <c r="AB22" s="141"/>
      <c r="AC22" s="141"/>
      <c r="AD22" s="141"/>
      <c r="AE22" s="141"/>
    </row>
    <row r="23" spans="2:31" ht="44.1" customHeight="1" thickBot="1" x14ac:dyDescent="0.3">
      <c r="B23" s="223"/>
      <c r="C23" s="187" t="s">
        <v>12</v>
      </c>
      <c r="D23" s="178" t="s">
        <v>287</v>
      </c>
      <c r="E23" s="178" t="s">
        <v>285</v>
      </c>
      <c r="F23" s="178" t="s">
        <v>289</v>
      </c>
      <c r="G23" s="178" t="s">
        <v>277</v>
      </c>
      <c r="H23" s="178" t="s">
        <v>283</v>
      </c>
      <c r="I23" s="178" t="s">
        <v>281</v>
      </c>
      <c r="J23" s="178" t="s">
        <v>316</v>
      </c>
      <c r="K23" s="178" t="s">
        <v>279</v>
      </c>
      <c r="L23" s="178" t="s">
        <v>275</v>
      </c>
      <c r="M23" s="178" t="s">
        <v>292</v>
      </c>
      <c r="Q23" s="3" t="s">
        <v>33</v>
      </c>
      <c r="AB23" s="141"/>
      <c r="AC23" s="141"/>
      <c r="AD23" s="141"/>
      <c r="AE23" s="141"/>
    </row>
    <row r="24" spans="2:31" ht="16.5" thickBot="1" x14ac:dyDescent="0.3">
      <c r="B24" s="1"/>
      <c r="C24" s="1"/>
    </row>
    <row r="25" spans="2:31" x14ac:dyDescent="0.25">
      <c r="B25" s="226" t="s">
        <v>10</v>
      </c>
      <c r="C25" s="227"/>
      <c r="D25" s="185" t="s">
        <v>2</v>
      </c>
      <c r="E25" s="173"/>
      <c r="F25" s="173"/>
      <c r="G25" s="173"/>
      <c r="H25" s="173"/>
      <c r="I25" s="173"/>
      <c r="J25" s="173"/>
      <c r="K25" s="173"/>
      <c r="L25" s="173"/>
      <c r="M25" s="173"/>
      <c r="N25" s="172"/>
    </row>
    <row r="26" spans="2:31" x14ac:dyDescent="0.25">
      <c r="B26" s="222" t="s">
        <v>3</v>
      </c>
      <c r="C26" s="228"/>
      <c r="D26" s="180" t="s">
        <v>2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75" t="s">
        <v>33</v>
      </c>
    </row>
    <row r="27" spans="2:31" x14ac:dyDescent="0.25">
      <c r="B27" s="222" t="s">
        <v>7</v>
      </c>
      <c r="C27" s="228"/>
      <c r="D27" s="186" t="str">
        <f>'A compléter'!E8</f>
        <v>Agrigeek</v>
      </c>
      <c r="E27" s="142">
        <f>'A compléter'!G8</f>
        <v>0</v>
      </c>
      <c r="F27" s="142">
        <f>'A compléter'!I8</f>
        <v>0</v>
      </c>
      <c r="G27" s="142">
        <f>'A compléter'!K8</f>
        <v>0</v>
      </c>
      <c r="H27" s="142">
        <f>'A compléter'!M8</f>
        <v>0</v>
      </c>
      <c r="I27" s="142">
        <f>'A compléter'!O8</f>
        <v>0</v>
      </c>
      <c r="J27" s="142">
        <f>'A compléter'!Q8</f>
        <v>0</v>
      </c>
      <c r="K27" s="142">
        <f>'A compléter'!S8</f>
        <v>0</v>
      </c>
      <c r="L27" s="142">
        <f>'A compléter'!U8</f>
        <v>0</v>
      </c>
      <c r="M27" s="142">
        <f>'A compléter'!W8</f>
        <v>0</v>
      </c>
      <c r="N27" s="176" t="s">
        <v>33</v>
      </c>
    </row>
    <row r="28" spans="2:31" ht="26.1" customHeight="1" x14ac:dyDescent="0.25">
      <c r="B28" s="222" t="s">
        <v>45</v>
      </c>
      <c r="C28" s="228"/>
      <c r="D28" s="186" t="str">
        <f>D8</f>
        <v>Couhé</v>
      </c>
      <c r="E28" s="142">
        <f>F8</f>
        <v>0</v>
      </c>
      <c r="F28" s="142">
        <f>H8</f>
        <v>0</v>
      </c>
      <c r="G28" s="142">
        <f>J8</f>
        <v>0</v>
      </c>
      <c r="H28" s="142">
        <f>L8</f>
        <v>0</v>
      </c>
      <c r="I28" s="142">
        <f>N8</f>
        <v>0</v>
      </c>
      <c r="J28" s="142">
        <f>P8</f>
        <v>0</v>
      </c>
      <c r="K28" s="142">
        <f>R8</f>
        <v>0</v>
      </c>
      <c r="L28" s="142">
        <f>T8</f>
        <v>0</v>
      </c>
      <c r="M28" s="142">
        <f>V8</f>
        <v>0</v>
      </c>
      <c r="N28" s="176" t="s">
        <v>33</v>
      </c>
    </row>
    <row r="29" spans="2:31" ht="20.100000000000001" customHeight="1" x14ac:dyDescent="0.25">
      <c r="B29" s="229" t="s">
        <v>41</v>
      </c>
      <c r="C29" s="230"/>
      <c r="D29" s="186" t="str">
        <f>D9</f>
        <v>Collège</v>
      </c>
      <c r="E29" s="142">
        <f t="shared" ref="E29:E30" si="8">F9</f>
        <v>0</v>
      </c>
      <c r="F29" s="142">
        <f t="shared" ref="F29:F30" si="9">H9</f>
        <v>0</v>
      </c>
      <c r="G29" s="142">
        <f t="shared" ref="G29:G30" si="10">J9</f>
        <v>0</v>
      </c>
      <c r="H29" s="142">
        <f>L9</f>
        <v>0</v>
      </c>
      <c r="I29" s="142">
        <f t="shared" ref="I29:I30" si="11">N9</f>
        <v>0</v>
      </c>
      <c r="J29" s="142">
        <f>P9</f>
        <v>0</v>
      </c>
      <c r="K29" s="142">
        <f t="shared" ref="K29:K30" si="12">R9</f>
        <v>0</v>
      </c>
      <c r="L29" s="142">
        <f>T9</f>
        <v>0</v>
      </c>
      <c r="M29" s="142">
        <f t="shared" ref="M29:M30" si="13">V9</f>
        <v>0</v>
      </c>
      <c r="N29" s="176" t="s">
        <v>33</v>
      </c>
    </row>
    <row r="30" spans="2:31" ht="27" customHeight="1" x14ac:dyDescent="0.25">
      <c r="B30" s="229" t="s">
        <v>44</v>
      </c>
      <c r="C30" s="230"/>
      <c r="D30" s="186" t="str">
        <f>D10</f>
        <v>André Brouillet</v>
      </c>
      <c r="E30" s="142">
        <f t="shared" si="8"/>
        <v>0</v>
      </c>
      <c r="F30" s="142">
        <f t="shared" si="9"/>
        <v>0</v>
      </c>
      <c r="G30" s="142">
        <f t="shared" si="10"/>
        <v>0</v>
      </c>
      <c r="H30" s="142">
        <f>L10</f>
        <v>0</v>
      </c>
      <c r="I30" s="142">
        <f t="shared" si="11"/>
        <v>0</v>
      </c>
      <c r="J30" s="142">
        <f>P10</f>
        <v>0</v>
      </c>
      <c r="K30" s="142">
        <f t="shared" si="12"/>
        <v>0</v>
      </c>
      <c r="L30" s="142">
        <f>T10</f>
        <v>0</v>
      </c>
      <c r="M30" s="142">
        <f t="shared" si="13"/>
        <v>0</v>
      </c>
      <c r="N30" s="176"/>
    </row>
    <row r="31" spans="2:31" ht="44.1" customHeight="1" x14ac:dyDescent="0.25">
      <c r="B31" s="222" t="s">
        <v>29</v>
      </c>
      <c r="C31" s="182" t="s">
        <v>11</v>
      </c>
      <c r="D31" s="166" t="s">
        <v>272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77"/>
    </row>
    <row r="32" spans="2:31" ht="44.1" customHeight="1" thickBot="1" x14ac:dyDescent="0.3">
      <c r="B32" s="223"/>
      <c r="C32" s="187" t="s">
        <v>12</v>
      </c>
      <c r="D32" s="178" t="s">
        <v>273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9"/>
    </row>
    <row r="33" spans="2:17" x14ac:dyDescent="0.25">
      <c r="B33" s="1"/>
      <c r="C33" s="1"/>
    </row>
    <row r="34" spans="2:17" ht="16.5" thickBot="1" x14ac:dyDescent="0.3">
      <c r="B34" s="1"/>
      <c r="C34" s="1"/>
    </row>
    <row r="35" spans="2:17" ht="15" customHeight="1" x14ac:dyDescent="0.25">
      <c r="B35" s="224"/>
      <c r="C35" s="225"/>
      <c r="D35" s="181" t="s">
        <v>14</v>
      </c>
      <c r="E35" s="171" t="s">
        <v>4</v>
      </c>
      <c r="F35" s="171" t="s">
        <v>15</v>
      </c>
      <c r="G35" s="172" t="s">
        <v>9</v>
      </c>
      <c r="H35" s="183"/>
      <c r="I35" s="181" t="s">
        <v>14</v>
      </c>
      <c r="J35" s="171" t="s">
        <v>4</v>
      </c>
      <c r="K35" s="171" t="s">
        <v>15</v>
      </c>
      <c r="L35" s="172" t="s">
        <v>9</v>
      </c>
      <c r="M35" s="3" t="s">
        <v>156</v>
      </c>
      <c r="Q35" s="143"/>
    </row>
    <row r="36" spans="2:17" ht="45.95" customHeight="1" x14ac:dyDescent="0.25">
      <c r="B36" s="222" t="s">
        <v>28</v>
      </c>
      <c r="C36" s="182" t="s">
        <v>11</v>
      </c>
      <c r="D36" s="166" t="s">
        <v>293</v>
      </c>
      <c r="E36" s="166" t="s">
        <v>298</v>
      </c>
      <c r="F36" s="166" t="s">
        <v>307</v>
      </c>
      <c r="G36" s="166" t="s">
        <v>304</v>
      </c>
      <c r="H36" s="184" t="s">
        <v>32</v>
      </c>
      <c r="I36" s="166" t="s">
        <v>295</v>
      </c>
      <c r="J36" s="166" t="s">
        <v>301</v>
      </c>
      <c r="K36" s="166" t="s">
        <v>310</v>
      </c>
      <c r="L36" s="166" t="s">
        <v>312</v>
      </c>
      <c r="Q36" s="143"/>
    </row>
    <row r="37" spans="2:17" ht="45.95" customHeight="1" thickBot="1" x14ac:dyDescent="0.3">
      <c r="B37" s="222"/>
      <c r="C37" s="182" t="s">
        <v>12</v>
      </c>
      <c r="D37" s="178" t="s">
        <v>294</v>
      </c>
      <c r="E37" s="178" t="s">
        <v>299</v>
      </c>
      <c r="F37" s="178" t="s">
        <v>308</v>
      </c>
      <c r="G37" s="178" t="s">
        <v>305</v>
      </c>
      <c r="H37" s="184" t="s">
        <v>51</v>
      </c>
      <c r="I37" s="178" t="s">
        <v>296</v>
      </c>
      <c r="J37" s="178" t="s">
        <v>302</v>
      </c>
      <c r="K37" s="178" t="s">
        <v>311</v>
      </c>
      <c r="L37" s="178" t="s">
        <v>313</v>
      </c>
    </row>
    <row r="38" spans="2:17" ht="45.95" customHeight="1" x14ac:dyDescent="0.25">
      <c r="B38" s="222"/>
      <c r="C38" s="182" t="s">
        <v>30</v>
      </c>
      <c r="D38" s="166" t="s">
        <v>315</v>
      </c>
      <c r="E38" s="166" t="s">
        <v>300</v>
      </c>
      <c r="F38" s="166" t="s">
        <v>309</v>
      </c>
      <c r="G38" s="166" t="s">
        <v>306</v>
      </c>
      <c r="H38" s="184" t="s">
        <v>52</v>
      </c>
      <c r="I38" s="166" t="s">
        <v>297</v>
      </c>
      <c r="J38" s="166" t="s">
        <v>303</v>
      </c>
      <c r="K38" s="166" t="s">
        <v>33</v>
      </c>
      <c r="L38" s="166" t="s">
        <v>314</v>
      </c>
    </row>
    <row r="39" spans="2:17" ht="45.95" customHeight="1" thickBot="1" x14ac:dyDescent="0.3">
      <c r="B39" s="223"/>
      <c r="C39" s="187" t="s">
        <v>31</v>
      </c>
      <c r="D39" s="205" t="s">
        <v>317</v>
      </c>
      <c r="E39" s="206" t="s">
        <v>318</v>
      </c>
      <c r="F39" s="207" t="s">
        <v>328</v>
      </c>
      <c r="G39" s="207" t="s">
        <v>320</v>
      </c>
      <c r="H39" s="188" t="s">
        <v>31</v>
      </c>
      <c r="I39" s="205" t="s">
        <v>321</v>
      </c>
      <c r="J39" s="208" t="s">
        <v>322</v>
      </c>
      <c r="K39" s="208" t="s">
        <v>327</v>
      </c>
      <c r="L39" s="207" t="s">
        <v>324</v>
      </c>
    </row>
    <row r="40" spans="2:17" x14ac:dyDescent="0.25">
      <c r="B40" s="2"/>
      <c r="C40" s="2"/>
      <c r="D40" s="144"/>
      <c r="E40" s="144"/>
      <c r="F40" s="143"/>
      <c r="G40" s="143"/>
      <c r="H40" s="144"/>
      <c r="I40" s="144"/>
      <c r="J40" s="144"/>
      <c r="K40" s="144"/>
      <c r="L40" s="144"/>
      <c r="M40" s="144"/>
    </row>
    <row r="41" spans="2:17" ht="16.5" thickBot="1" x14ac:dyDescent="0.3">
      <c r="B41" s="1"/>
      <c r="C41" s="1"/>
    </row>
    <row r="42" spans="2:17" ht="33" customHeight="1" x14ac:dyDescent="0.25">
      <c r="B42" s="231"/>
      <c r="C42" s="231"/>
      <c r="D42" s="170" t="s">
        <v>16</v>
      </c>
      <c r="E42" s="171" t="s">
        <v>16</v>
      </c>
      <c r="F42" s="171" t="s">
        <v>16</v>
      </c>
      <c r="G42" s="172" t="s">
        <v>16</v>
      </c>
      <c r="H42" s="170" t="s">
        <v>17</v>
      </c>
      <c r="I42" s="172" t="s">
        <v>17</v>
      </c>
      <c r="J42" s="170" t="s">
        <v>6</v>
      </c>
      <c r="K42" s="172" t="s">
        <v>6</v>
      </c>
      <c r="L42" s="174" t="s">
        <v>49</v>
      </c>
      <c r="M42" s="173" t="s">
        <v>49</v>
      </c>
      <c r="N42" s="172" t="s">
        <v>49</v>
      </c>
      <c r="O42" s="174" t="s">
        <v>9</v>
      </c>
      <c r="P42" s="172" t="s">
        <v>9</v>
      </c>
    </row>
    <row r="43" spans="2:17" ht="44.1" customHeight="1" thickBot="1" x14ac:dyDescent="0.3">
      <c r="B43" s="231" t="s">
        <v>26</v>
      </c>
      <c r="C43" s="231"/>
      <c r="D43" s="168" t="s">
        <v>168</v>
      </c>
      <c r="E43" s="168" t="s">
        <v>40</v>
      </c>
      <c r="F43" s="168" t="s">
        <v>167</v>
      </c>
      <c r="G43" s="169" t="s">
        <v>169</v>
      </c>
      <c r="H43" s="167" t="s">
        <v>185</v>
      </c>
      <c r="I43" s="169" t="s">
        <v>20</v>
      </c>
      <c r="J43" s="168"/>
      <c r="K43" s="194" t="s">
        <v>154</v>
      </c>
      <c r="L43" s="195" t="s">
        <v>162</v>
      </c>
      <c r="M43" s="200" t="s">
        <v>170</v>
      </c>
      <c r="N43" s="194" t="s">
        <v>21</v>
      </c>
      <c r="O43" s="194" t="s">
        <v>184</v>
      </c>
      <c r="P43" s="199"/>
    </row>
    <row r="44" spans="2:17" ht="16.5" thickBot="1" x14ac:dyDescent="0.3">
      <c r="B44" s="1"/>
      <c r="C44" s="1"/>
      <c r="O44"/>
      <c r="P44"/>
    </row>
    <row r="45" spans="2:17" ht="33" customHeight="1" x14ac:dyDescent="0.25">
      <c r="B45" s="231"/>
      <c r="C45" s="231"/>
      <c r="D45" s="174" t="s">
        <v>34</v>
      </c>
      <c r="E45" s="173" t="s">
        <v>34</v>
      </c>
      <c r="F45" s="173" t="s">
        <v>34</v>
      </c>
      <c r="G45" s="172" t="s">
        <v>34</v>
      </c>
      <c r="H45" s="174" t="s">
        <v>27</v>
      </c>
      <c r="I45" s="173" t="s">
        <v>27</v>
      </c>
      <c r="J45" s="173" t="s">
        <v>27</v>
      </c>
      <c r="K45" s="172" t="s">
        <v>27</v>
      </c>
      <c r="L45" s="174" t="s">
        <v>186</v>
      </c>
      <c r="M45" s="174" t="s">
        <v>186</v>
      </c>
      <c r="N45" s="174" t="s">
        <v>186</v>
      </c>
      <c r="O45" s="174" t="s">
        <v>186</v>
      </c>
      <c r="P45"/>
    </row>
    <row r="46" spans="2:17" ht="44.1" customHeight="1" thickBot="1" x14ac:dyDescent="0.3">
      <c r="B46" s="231" t="s">
        <v>26</v>
      </c>
      <c r="C46" s="231"/>
      <c r="D46" s="167" t="s">
        <v>36</v>
      </c>
      <c r="E46" s="169" t="s">
        <v>152</v>
      </c>
      <c r="F46" s="210"/>
      <c r="G46" s="169"/>
      <c r="H46" s="167" t="s">
        <v>37</v>
      </c>
      <c r="I46" s="168" t="s">
        <v>38</v>
      </c>
      <c r="J46" s="194" t="s">
        <v>151</v>
      </c>
      <c r="K46" s="168"/>
      <c r="L46" s="167" t="s">
        <v>25</v>
      </c>
      <c r="M46" s="168" t="s">
        <v>22</v>
      </c>
      <c r="N46" s="168" t="s">
        <v>39</v>
      </c>
      <c r="O46" s="194"/>
      <c r="P46"/>
    </row>
    <row r="47" spans="2:17" ht="16.5" thickBot="1" x14ac:dyDescent="0.3">
      <c r="O47"/>
      <c r="P47"/>
    </row>
    <row r="48" spans="2:17" ht="33" customHeight="1" x14ac:dyDescent="0.25">
      <c r="B48" s="231"/>
      <c r="C48" s="231"/>
      <c r="D48" s="170" t="s">
        <v>18</v>
      </c>
      <c r="E48" s="171" t="s">
        <v>18</v>
      </c>
      <c r="F48" s="172" t="s">
        <v>18</v>
      </c>
      <c r="G48" s="174" t="s">
        <v>19</v>
      </c>
      <c r="H48" s="173" t="s">
        <v>19</v>
      </c>
      <c r="I48" s="172" t="s">
        <v>19</v>
      </c>
      <c r="J48" s="170" t="s">
        <v>48</v>
      </c>
      <c r="K48" s="173" t="s">
        <v>48</v>
      </c>
      <c r="L48" s="172" t="s">
        <v>48</v>
      </c>
      <c r="M48" s="170" t="s">
        <v>325</v>
      </c>
      <c r="N48" s="170" t="s">
        <v>325</v>
      </c>
      <c r="O48"/>
      <c r="P48"/>
    </row>
    <row r="49" spans="2:16" ht="44.1" customHeight="1" thickBot="1" x14ac:dyDescent="0.3">
      <c r="B49" s="231" t="s">
        <v>26</v>
      </c>
      <c r="C49" s="231"/>
      <c r="D49" s="167" t="s">
        <v>24</v>
      </c>
      <c r="E49" s="168" t="s">
        <v>153</v>
      </c>
      <c r="F49" s="194" t="s">
        <v>35</v>
      </c>
      <c r="G49" s="168" t="s">
        <v>150</v>
      </c>
      <c r="H49" s="168" t="s">
        <v>183</v>
      </c>
      <c r="I49" s="169" t="s">
        <v>23</v>
      </c>
      <c r="J49" s="167"/>
      <c r="K49" s="194"/>
      <c r="L49" s="199"/>
      <c r="M49" s="167" t="s">
        <v>166</v>
      </c>
      <c r="N49" s="169" t="s">
        <v>163</v>
      </c>
      <c r="O49"/>
      <c r="P49"/>
    </row>
    <row r="51" spans="2:16" x14ac:dyDescent="0.25">
      <c r="C51" t="s">
        <v>161</v>
      </c>
      <c r="E51" s="3" t="s">
        <v>33</v>
      </c>
    </row>
    <row r="56" spans="2:16" x14ac:dyDescent="0.2">
      <c r="C56" s="214"/>
    </row>
    <row r="58" spans="2:16" x14ac:dyDescent="0.2">
      <c r="C58" s="214" t="s">
        <v>338</v>
      </c>
      <c r="D58" s="3" t="s">
        <v>326</v>
      </c>
    </row>
    <row r="59" spans="2:16" x14ac:dyDescent="0.2">
      <c r="C59" s="214" t="s">
        <v>337</v>
      </c>
      <c r="D59" s="3" t="s">
        <v>326</v>
      </c>
    </row>
    <row r="61" spans="2:16" x14ac:dyDescent="0.2">
      <c r="C61" s="214" t="s">
        <v>335</v>
      </c>
      <c r="D61" s="3" t="s">
        <v>326</v>
      </c>
    </row>
    <row r="64" spans="2:16" x14ac:dyDescent="0.2">
      <c r="C64" s="214" t="s">
        <v>332</v>
      </c>
      <c r="D64" s="3" t="s">
        <v>326</v>
      </c>
    </row>
    <row r="66" spans="3:4" x14ac:dyDescent="0.2">
      <c r="C66" s="214" t="s">
        <v>330</v>
      </c>
      <c r="D66" s="3" t="s">
        <v>326</v>
      </c>
    </row>
    <row r="68" spans="3:4" x14ac:dyDescent="0.2">
      <c r="C68" s="214"/>
    </row>
    <row r="69" spans="3:4" x14ac:dyDescent="0.25">
      <c r="C69" s="216"/>
    </row>
    <row r="70" spans="3:4" x14ac:dyDescent="0.25">
      <c r="C70" s="216"/>
    </row>
    <row r="71" spans="3:4" x14ac:dyDescent="0.2">
      <c r="C71" s="215"/>
    </row>
    <row r="72" spans="3:4" x14ac:dyDescent="0.2">
      <c r="C72" s="215"/>
    </row>
    <row r="73" spans="3:4" x14ac:dyDescent="0.2">
      <c r="C73" s="215"/>
    </row>
    <row r="74" spans="3:4" x14ac:dyDescent="0.2">
      <c r="C74" s="215"/>
    </row>
    <row r="75" spans="3:4" x14ac:dyDescent="0.2">
      <c r="C75" s="215"/>
    </row>
    <row r="76" spans="3:4" x14ac:dyDescent="0.2">
      <c r="C76" s="215"/>
    </row>
    <row r="78" spans="3:4" x14ac:dyDescent="0.25">
      <c r="C78" s="216" t="s">
        <v>323</v>
      </c>
    </row>
    <row r="79" spans="3:4" x14ac:dyDescent="0.25">
      <c r="C79" s="216" t="s">
        <v>319</v>
      </c>
    </row>
    <row r="80" spans="3:4" x14ac:dyDescent="0.2">
      <c r="C80" s="215" t="s">
        <v>339</v>
      </c>
    </row>
    <row r="81" spans="3:3" x14ac:dyDescent="0.2">
      <c r="C81" s="215" t="s">
        <v>336</v>
      </c>
    </row>
    <row r="82" spans="3:3" x14ac:dyDescent="0.2">
      <c r="C82" s="215" t="s">
        <v>334</v>
      </c>
    </row>
    <row r="83" spans="3:3" x14ac:dyDescent="0.2">
      <c r="C83" s="215" t="s">
        <v>333</v>
      </c>
    </row>
    <row r="84" spans="3:3" x14ac:dyDescent="0.2">
      <c r="C84" s="215" t="s">
        <v>331</v>
      </c>
    </row>
    <row r="85" spans="3:3" x14ac:dyDescent="0.2">
      <c r="C85" s="215" t="s">
        <v>329</v>
      </c>
    </row>
  </sheetData>
  <mergeCells count="22">
    <mergeCell ref="B48:C48"/>
    <mergeCell ref="B49:C49"/>
    <mergeCell ref="B45:C45"/>
    <mergeCell ref="B43:C43"/>
    <mergeCell ref="B42:C42"/>
    <mergeCell ref="B46:C46"/>
    <mergeCell ref="B36:B39"/>
    <mergeCell ref="B35:C35"/>
    <mergeCell ref="B16:C16"/>
    <mergeCell ref="B17:C17"/>
    <mergeCell ref="B18:C18"/>
    <mergeCell ref="B19:C19"/>
    <mergeCell ref="B22:B23"/>
    <mergeCell ref="B25:C25"/>
    <mergeCell ref="B26:C26"/>
    <mergeCell ref="B27:C27"/>
    <mergeCell ref="B28:C28"/>
    <mergeCell ref="B31:B32"/>
    <mergeCell ref="B20:C20"/>
    <mergeCell ref="B29:C29"/>
    <mergeCell ref="B21:C21"/>
    <mergeCell ref="B30:C30"/>
  </mergeCells>
  <phoneticPr fontId="7" type="noConversion"/>
  <pageMargins left="0.31" right="0.32" top="0.39500000000000002" bottom="1" header="0.20499999999999999" footer="0.5"/>
  <pageSetup paperSize="9" scale="2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1:X43"/>
  <sheetViews>
    <sheetView showGridLines="0" workbookViewId="0">
      <selection activeCell="D20" sqref="D20"/>
    </sheetView>
  </sheetViews>
  <sheetFormatPr baseColWidth="10" defaultColWidth="10.875" defaultRowHeight="18.75" x14ac:dyDescent="0.3"/>
  <cols>
    <col min="1" max="1" width="7.5" style="111" customWidth="1"/>
    <col min="2" max="2" width="22.625" style="50" customWidth="1"/>
    <col min="3" max="3" width="22.625" style="110" customWidth="1"/>
    <col min="4" max="4" width="22.625" style="120" customWidth="1"/>
    <col min="5" max="5" width="22.625" style="110" customWidth="1"/>
    <col min="6" max="23" width="22.625" style="111" hidden="1" customWidth="1"/>
    <col min="24" max="24" width="21" style="111" hidden="1" customWidth="1"/>
    <col min="25" max="27" width="0" style="111" hidden="1" customWidth="1"/>
    <col min="28" max="28" width="10.875" style="111" customWidth="1"/>
    <col min="29" max="16384" width="10.875" style="111"/>
  </cols>
  <sheetData>
    <row r="1" spans="2:5" x14ac:dyDescent="0.3">
      <c r="C1" s="292" t="s">
        <v>134</v>
      </c>
      <c r="D1" s="292"/>
    </row>
    <row r="2" spans="2:5" ht="19.5" thickBot="1" x14ac:dyDescent="0.35">
      <c r="C2" s="292"/>
      <c r="D2" s="292"/>
    </row>
    <row r="3" spans="2:5" ht="20.100000000000001" customHeight="1" x14ac:dyDescent="0.25">
      <c r="B3" s="288" t="s">
        <v>6</v>
      </c>
      <c r="C3" s="112">
        <v>1</v>
      </c>
      <c r="D3" s="112">
        <v>2</v>
      </c>
      <c r="E3" s="113">
        <v>3</v>
      </c>
    </row>
    <row r="4" spans="2:5" ht="20.100000000000001" customHeight="1" x14ac:dyDescent="0.25">
      <c r="B4" s="289"/>
      <c r="C4" s="114">
        <f>IF('Eval Général'!C$125=1,'Eval Général'!C118,IF('Eval Général'!D$125=1,'Eval Général'!D118,IF('Eval Général'!E$125=1,'Eval Général'!E118,IF('Eval Général'!F$125=1,'Eval Général'!F118,IF('Eval Général'!G$125=1,'Eval Général'!G118,IF('Eval Général'!H$125=1,'Eval Général'!H118,IF('Eval Général'!I$125=1,'Eval Général'!I118,IF('Eval Général'!J$125=1,'Eval Général'!J118,IF('Eval Général'!K$125=1,'Eval Général'!K118,IF('Eval Général'!L$125=1,'Eval Général'!L118,IF('Eval Général'!M$125=1,'Eval Général'!M118,IF('Eval Général'!N$125=1,'Eval Général'!N118,IF('Eval Général'!O$125=1,'Eval Général'!O118,IF('Eval Général'!P$125=1,'Eval Général'!P118,IF('Eval Général'!Q$125=1,'Eval Général'!Q118,IF('Eval Général'!R$125=1,'Eval Général'!R118,IF('Eval Général'!S$125=1,'Eval Général'!S118,IF('Eval Général'!T$125=1,'Eval Général'!T118,IF('Eval Général'!U$125=1,'Eval Général'!U118,IF('Eval Général'!V$125=1,'Eval Général'!V118,IF('Eval Général'!W$125=1,'Eval Général'!W118,0)))))))))))))))))))))</f>
        <v>0</v>
      </c>
      <c r="D4" s="218" t="s">
        <v>264</v>
      </c>
      <c r="E4" s="115">
        <f>IF('Eval Général'!C$125=3,'Eval Général'!C118,IF('Eval Général'!D$125=3,'Eval Général'!D118,IF('Eval Général'!E$125=3,'Eval Général'!E118,IF('Eval Général'!F$125=3,'Eval Général'!F118,IF('Eval Général'!G$125=3,'Eval Général'!G118,IF('Eval Général'!H$125=3,'Eval Général'!H118,IF('Eval Général'!I$125=3,'Eval Général'!I118,IF('Eval Général'!J$125=3,'Eval Général'!J118,IF('Eval Général'!K$125=3,'Eval Général'!K118,IF('Eval Général'!L$125=3,'Eval Général'!L118,IF('Eval Général'!M$125=3,'Eval Général'!M118,IF('Eval Général'!N$125=3,'Eval Général'!N118,IF('Eval Général'!O$125=3,'Eval Général'!O118,IF('Eval Général'!P$125=3,'Eval Général'!P118,IF('Eval Général'!Q$125=3,'Eval Général'!Q118,IF('Eval Général'!R$125=3,'Eval Général'!R118,IF('Eval Général'!S$125=3,'Eval Général'!S118,IF('Eval Général'!T$125=3,'Eval Général'!T118,IF('Eval Général'!U$125=3,'Eval Général'!U118,IF('Eval Général'!V$125=3,'Eval Général'!V118,IF('Eval Général'!W$125=3,'Eval Général'!W118,0)))))))))))))))))))))</f>
        <v>0</v>
      </c>
    </row>
    <row r="5" spans="2:5" ht="20.100000000000001" customHeight="1" x14ac:dyDescent="0.25">
      <c r="B5" s="289"/>
      <c r="C5" s="114" t="str">
        <f>IF('Eval Général'!C$125=1,'Eval Général'!C119,IF('Eval Général'!D$125=1,'Eval Général'!D119,IF('Eval Général'!E$125=1,'Eval Général'!E119,IF('Eval Général'!F$125=1,'Eval Général'!F119,IF('Eval Général'!G$125=1,'Eval Général'!G119,IF('Eval Général'!H$125=1,'Eval Général'!H119,IF('Eval Général'!I$125=1,'Eval Général'!I119,IF('Eval Général'!J$125=1,'Eval Général'!J119,IF('Eval Général'!K$125=1,'Eval Général'!K119,IF('Eval Général'!L$125=1,'Eval Général'!L119,IF('Eval Général'!M$125=1,'Eval Général'!M119,IF('Eval Général'!N$125=1,'Eval Général'!N119,IF('Eval Général'!O$125=1,'Eval Général'!O119,IF('Eval Général'!P$125=1,'Eval Général'!P119,IF('Eval Général'!Q$125=1,'Eval Général'!Q119,IF('Eval Général'!R$125=1,'Eval Général'!R119,IF('Eval Général'!S$125=1,'Eval Général'!S119,IF('Eval Général'!T$125=1,'Eval Général'!T119,IF('Eval Général'!U$125=1,'Eval Général'!U119,IF('Eval Général'!V$125=1,'Eval Général'!V119,IF('Eval Général'!W$125=1,'Eval Général'!W119,0)))))))))))))))))))))</f>
        <v xml:space="preserve">WINNER GAMES </v>
      </c>
      <c r="D5" s="114" t="s">
        <v>188</v>
      </c>
      <c r="E5" s="115" t="str">
        <f>IF('Eval Général'!C$125=3,'Eval Général'!C119,IF('Eval Général'!D$125=3,'Eval Général'!D119,IF('Eval Général'!E$125=3,'Eval Général'!E119,IF('Eval Général'!F$125=3,'Eval Général'!F119,IF('Eval Général'!G$125=3,'Eval Général'!G119,IF('Eval Général'!H$125=3,'Eval Général'!H119,IF('Eval Général'!I$125=3,'Eval Général'!I119,IF('Eval Général'!J$125=3,'Eval Général'!J119,IF('Eval Général'!K$125=3,'Eval Général'!K119,IF('Eval Général'!L$125=3,'Eval Général'!L119,IF('Eval Général'!M$125=3,'Eval Général'!M119,IF('Eval Général'!N$125=3,'Eval Général'!N119,IF('Eval Général'!O$125=3,'Eval Général'!O119,IF('Eval Général'!P$125=3,'Eval Général'!P119,IF('Eval Général'!Q$125=3,'Eval Général'!Q119,IF('Eval Général'!R$125=3,'Eval Général'!R119,IF('Eval Général'!S$125=3,'Eval Général'!S119,IF('Eval Général'!T$125=3,'Eval Général'!T119,IF('Eval Général'!U$125=3,'Eval Général'!U119,IF('Eval Général'!V$125=3,'Eval Général'!V119,IF('Eval Général'!W$125=3,'Eval Général'!W119,0)))))))))))))))))))))</f>
        <v>ROLLERCOASTER</v>
      </c>
    </row>
    <row r="6" spans="2:5" ht="20.100000000000001" customHeight="1" x14ac:dyDescent="0.25">
      <c r="B6" s="289"/>
      <c r="C6" s="114" t="str">
        <f>IF('Eval Général'!C$125=1,'Eval Général'!C120,IF('Eval Général'!D$125=1,'Eval Général'!D120,IF('Eval Général'!E$125=1,'Eval Général'!E120,IF('Eval Général'!F$125=1,'Eval Général'!F120,IF('Eval Général'!G$125=1,'Eval Général'!G120,IF('Eval Général'!H$125=1,'Eval Général'!H120,IF('Eval Général'!I$125=1,'Eval Général'!I120,IF('Eval Général'!J$125=1,'Eval Général'!J120,IF('Eval Général'!K$125=1,'Eval Général'!K120,IF('Eval Général'!L$125=1,'Eval Général'!L120,IF('Eval Général'!M$125=1,'Eval Général'!M120,IF('Eval Général'!N$125=1,'Eval Général'!N120,IF('Eval Général'!O$125=1,'Eval Général'!O120,IF('Eval Général'!P$125=1,'Eval Général'!P120,IF('Eval Général'!Q$125=1,'Eval Général'!Q120,IF('Eval Général'!R$125=1,'Eval Général'!R120,IF('Eval Général'!S$125=1,'Eval Général'!S120,IF('Eval Général'!T$125=1,'Eval Général'!T120,IF('Eval Général'!U$125=1,'Eval Général'!U120,IF('Eval Général'!V$125=1,'Eval Général'!V120,IF('Eval Général'!W$125=1,'Eval Général'!W120,0)))))))))))))))))))))</f>
        <v>Lycée</v>
      </c>
      <c r="D6" s="114" t="s">
        <v>190</v>
      </c>
      <c r="E6" s="115" t="str">
        <f>IF('Eval Général'!C$125=3,'Eval Général'!C120,IF('Eval Général'!D$125=3,'Eval Général'!D120,IF('Eval Général'!E$125=3,'Eval Général'!E120,IF('Eval Général'!F$125=3,'Eval Général'!F120,IF('Eval Général'!G$125=3,'Eval Général'!G120,IF('Eval Général'!H$125=3,'Eval Général'!H120,IF('Eval Général'!I$125=3,'Eval Général'!I120,IF('Eval Général'!J$125=3,'Eval Général'!J120,IF('Eval Général'!K$125=3,'Eval Général'!K120,IF('Eval Général'!L$125=3,'Eval Général'!L120,IF('Eval Général'!M$125=3,'Eval Général'!M120,IF('Eval Général'!N$125=3,'Eval Général'!N120,IF('Eval Général'!O$125=3,'Eval Général'!O120,IF('Eval Général'!P$125=3,'Eval Général'!P120,IF('Eval Général'!Q$125=3,'Eval Général'!Q120,IF('Eval Général'!R$125=3,'Eval Général'!R120,IF('Eval Général'!S$125=3,'Eval Général'!S120,IF('Eval Général'!T$125=3,'Eval Général'!T120,IF('Eval Général'!U$125=3,'Eval Général'!U120,IF('Eval Général'!V$125=3,'Eval Général'!V120,IF('Eval Général'!W$125=3,'Eval Général'!W120,0)))))))))))))))))))))</f>
        <v>Lycée</v>
      </c>
    </row>
    <row r="7" spans="2:5" ht="20.100000000000001" customHeight="1" x14ac:dyDescent="0.25">
      <c r="B7" s="289"/>
      <c r="C7" s="114" t="str">
        <f>IF('Eval Général'!C$125=1,'Eval Général'!C121,IF('Eval Général'!D$125=1,'Eval Général'!D121,IF('Eval Général'!E$125=1,'Eval Général'!E121,IF('Eval Général'!F$125=1,'Eval Général'!F121,IF('Eval Général'!G$125=1,'Eval Général'!G121,IF('Eval Général'!H$125=1,'Eval Général'!H121,IF('Eval Général'!I$125=1,'Eval Général'!I121,IF('Eval Général'!J$125=1,'Eval Général'!J121,IF('Eval Général'!K$125=1,'Eval Général'!K121,IF('Eval Général'!L$125=1,'Eval Général'!L121,IF('Eval Général'!M$125=1,'Eval Général'!M121,IF('Eval Général'!N$125=1,'Eval Général'!N121,IF('Eval Général'!O$125=1,'Eval Général'!O121,IF('Eval Général'!P$125=1,'Eval Général'!P121,IF('Eval Général'!Q$125=1,'Eval Général'!Q121,IF('Eval Général'!R$125=1,'Eval Général'!R121,IF('Eval Général'!S$125=1,'Eval Général'!S121,IF('Eval Général'!T$125=1,'Eval Général'!T121,IF('Eval Général'!U$125=1,'Eval Général'!U121,IF('Eval Général'!V$125=1,'Eval Général'!V121,IF('Eval Général'!W$125=1,'Eval Général'!W121,0)))))))))))))))))))))</f>
        <v>Maurice Genevoix</v>
      </c>
      <c r="D7" s="114" t="s">
        <v>187</v>
      </c>
      <c r="E7" s="115" t="str">
        <f>IF('Eval Général'!C$125=3,'Eval Général'!C121,IF('Eval Général'!D$125=3,'Eval Général'!D121,IF('Eval Général'!E$125=3,'Eval Général'!E121,IF('Eval Général'!F$125=3,'Eval Général'!F121,IF('Eval Général'!G$125=3,'Eval Général'!G121,IF('Eval Général'!H$125=3,'Eval Général'!H121,IF('Eval Général'!I$125=3,'Eval Général'!I121,IF('Eval Général'!J$125=3,'Eval Général'!J121,IF('Eval Général'!K$125=3,'Eval Général'!K121,IF('Eval Général'!L$125=3,'Eval Général'!L121,IF('Eval Général'!M$125=3,'Eval Général'!M121,IF('Eval Général'!N$125=3,'Eval Général'!N121,IF('Eval Général'!O$125=3,'Eval Général'!O121,IF('Eval Général'!P$125=3,'Eval Général'!P121,IF('Eval Général'!Q$125=3,'Eval Général'!Q121,IF('Eval Général'!R$125=3,'Eval Général'!R121,IF('Eval Général'!S$125=3,'Eval Général'!S121,IF('Eval Général'!T$125=3,'Eval Général'!T121,IF('Eval Général'!U$125=3,'Eval Général'!U121,IF('Eval Général'!V$125=3,'Eval Général'!V121,IF('Eval Général'!W$125=3,'Eval Général'!W121,0)))))))))))))))))))))</f>
        <v>Maurice Genevoix</v>
      </c>
    </row>
    <row r="8" spans="2:5" ht="20.100000000000001" customHeight="1" thickBot="1" x14ac:dyDescent="0.3">
      <c r="B8" s="291"/>
      <c r="C8" s="116" t="str">
        <f>IF('Eval Général'!C$125=1,'Eval Général'!C122,IF('Eval Général'!D$125=1,'Eval Général'!D122,IF('Eval Général'!E$125=1,'Eval Général'!E122,IF('Eval Général'!F$125=1,'Eval Général'!F122,IF('Eval Général'!G$125=1,'Eval Général'!G122,IF('Eval Général'!H$125=1,'Eval Général'!H122,IF('Eval Général'!I$125=1,'Eval Général'!I122,IF('Eval Général'!J$125=1,'Eval Général'!J122,IF('Eval Général'!K$125=1,'Eval Général'!K122,IF('Eval Général'!L$125=1,'Eval Général'!L122,IF('Eval Général'!M$125=1,'Eval Général'!M122,IF('Eval Général'!N$125=1,'Eval Général'!N122,IF('Eval Général'!O$125=1,'Eval Général'!O122,IF('Eval Général'!P$125=1,'Eval Général'!P122,IF('Eval Général'!Q$125=1,'Eval Général'!Q122,IF('Eval Général'!R$125=1,'Eval Général'!R122,IF('Eval Général'!S$125=1,'Eval Général'!S122,IF('Eval Général'!T$125=1,'Eval Général'!T122,IF('Eval Général'!U$125=1,'Eval Général'!U122,IF('Eval Général'!V$125=1,'Eval Général'!V122,IF('Eval Général'!W$125=1,'Eval Général'!W122,0)))))))))))))))))))))</f>
        <v>Bressuire</v>
      </c>
      <c r="D8" s="116" t="e">
        <f>IF('Eval Général'!C$125=2,'Eval Général'!C122,IF('Eval Général'!D$125=2,'Eval Général'!D122,IF('Eval Général'!E$125=2,'Eval Général'!E122,IF('Eval Général'!F$125=2,'Eval Général'!F122,IF('Eval Général'!G$125=2,'Eval Général'!G122,IF('Eval Général'!H$125=2,'Eval Général'!H122,IF('Eval Général'!I$125=2,'Eval Général'!I122,IF('Eval Général'!J$125=2,'Eval Général'!J122,IF('Eval Général'!K$125=2,'Eval Général'!K122,IF('Eval Général'!L$125=2,'Eval Général'!L122,IF('Eval Général'!M$125=2,'Eval Général'!M122,IF('Eval Général'!N$125=2,'Eval Général'!N122,IF('Eval Général'!O$125=2,'Eval Général'!O122,IF('Eval Général'!P$125=2,'Eval Général'!P122,IF('Eval Général'!Q$125=2,'Eval Général'!Q122,IF('Eval Général'!R$125=2,'Eval Général'!R122,IF('Eval Général'!S$125=2,'Eval Général'!S122,IF('Eval Général'!T$125=2,'Eval Général'!T122,IF('Eval Général'!U$125=2,'Eval Général'!U122,IF('Eval Général'!V$125=2,'Eval Général'!V122,IF('Eval Général'!W$125=2,'Eval Général'!W122,0)))))))))))))))))))))</f>
        <v>#N/A</v>
      </c>
      <c r="E8" s="117" t="str">
        <f>IF('Eval Général'!C$125=3,'Eval Général'!C122,IF('Eval Général'!D$125=3,'Eval Général'!D122,IF('Eval Général'!E$125=3,'Eval Général'!E122,IF('Eval Général'!F$125=3,'Eval Général'!F122,IF('Eval Général'!G$125=3,'Eval Général'!G122,IF('Eval Général'!H$125=3,'Eval Général'!H122,IF('Eval Général'!I$125=3,'Eval Général'!I122,IF('Eval Général'!J$125=3,'Eval Général'!J122,IF('Eval Général'!K$125=3,'Eval Général'!K122,IF('Eval Général'!L$125=3,'Eval Général'!L122,IF('Eval Général'!M$125=3,'Eval Général'!M122,IF('Eval Général'!N$125=3,'Eval Général'!N122,IF('Eval Général'!O$125=3,'Eval Général'!O122,IF('Eval Général'!P$125=3,'Eval Général'!P122,IF('Eval Général'!Q$125=3,'Eval Général'!Q122,IF('Eval Général'!R$125=3,'Eval Général'!R122,IF('Eval Général'!S$125=3,'Eval Général'!S122,IF('Eval Général'!T$125=3,'Eval Général'!T122,IF('Eval Général'!U$125=3,'Eval Général'!U122,IF('Eval Général'!V$125=3,'Eval Général'!V122,IF('Eval Général'!W$125=3,'Eval Général'!W122,0)))))))))))))))))))))</f>
        <v>Bressuire</v>
      </c>
    </row>
    <row r="9" spans="2:5" ht="20.100000000000001" customHeight="1" x14ac:dyDescent="0.25">
      <c r="B9" s="288" t="s">
        <v>129</v>
      </c>
      <c r="C9" s="112">
        <v>1</v>
      </c>
      <c r="D9" s="112">
        <v>2</v>
      </c>
      <c r="E9" s="113">
        <v>3</v>
      </c>
    </row>
    <row r="10" spans="2:5" ht="20.100000000000001" customHeight="1" x14ac:dyDescent="0.25">
      <c r="B10" s="289"/>
      <c r="C10" s="220" t="str">
        <f>IF('Eval Général'!C$138=1,'Eval Général'!C132,IF('Eval Général'!D$138=1,'Eval Général'!D132,IF('Eval Général'!E$138=1,'Eval Général'!E132,IF('Eval Général'!F$138=1,'Eval Général'!F132,IF('Eval Général'!G$138=1,'Eval Général'!G132,IF('Eval Général'!H$138=1,'Eval Général'!H132,IF('Eval Général'!I$138=1,'Eval Général'!I132,IF('Eval Général'!J$138=1,'Eval Général'!J132,IF('Eval Général'!K$138=1,'Eval Général'!K132,IF('Eval Général'!L$138=1,'Eval Général'!L132,IF('Eval Général'!M$138=1,'Eval Général'!M132,IF('Eval Général'!N$138=1,'Eval Général'!N132,IF('Eval Général'!O$138=1,'Eval Général'!O132,IF('Eval Général'!P$138=1,'Eval Général'!P132,IF('Eval Général'!Q$138=1,'Eval Général'!Q132,IF('Eval Général'!R$138=1,'Eval Général'!R132,IF('Eval Général'!S$138=1,'Eval Général'!S132,IF('Eval Général'!T$138=1,'Eval Général'!T132,IF('Eval Général'!U$138=1,'Eval Général'!U132,IF('Eval Général'!V$138=1,'Eval Général'!V132,IF('Eval Général'!W$138=1,'Eval Général'!W132,0)))))))))))))))))))))</f>
        <v xml:space="preserve">WINNER GAMES </v>
      </c>
      <c r="D10" s="218" t="str">
        <f>IF('Eval Général'!C$138=2,'Eval Général'!C132,IF('Eval Général'!D$138=2,'Eval Général'!D132,IF('Eval Général'!E$138=2,'Eval Général'!E132,IF('Eval Général'!F$138=2,'Eval Général'!F132,IF('Eval Général'!G$138=2,'Eval Général'!G132,IF('Eval Général'!H$138=2,'Eval Général'!H132,IF('Eval Général'!I$138=2,'Eval Général'!I132,IF('Eval Général'!J$138=2,'Eval Général'!J132,IF('Eval Général'!K$138=2,'Eval Général'!K132,IF('Eval Général'!L$138=2,'Eval Général'!L132,IF('Eval Général'!M$138=2,'Eval Général'!M132,IF('Eval Général'!N$138=2,'Eval Général'!N132,IF('Eval Général'!O$138=2,'Eval Général'!O132,IF('Eval Général'!P$138=2,'Eval Général'!P132,IF('Eval Général'!Q$138=2,'Eval Général'!Q132,IF('Eval Général'!R$138=2,'Eval Général'!R132,IF('Eval Général'!S$138=2,'Eval Général'!S132,IF('Eval Général'!T$138=2,'Eval Général'!T132,IF('Eval Général'!U$138=2,'Eval Général'!U132,IF('Eval Général'!V$138=2,'Eval Général'!V132,IF('Eval Général'!W$138=2,'Eval Général'!W132,0)))))))))))))))))))))</f>
        <v>Méléma</v>
      </c>
      <c r="E10" s="115" t="str">
        <f>IF('Eval Général'!C$138=3,'Eval Général'!C132,IF('Eval Général'!D$138=3,'Eval Général'!D132,IF('Eval Général'!E$138=3,'Eval Général'!E132,IF('Eval Général'!F$138=3,'Eval Général'!F132,IF('Eval Général'!G$138=3,'Eval Général'!G132,IF('Eval Général'!H$138=3,'Eval Général'!H132,IF('Eval Général'!I$138=3,'Eval Général'!I132,IF('Eval Général'!J$138=3,'Eval Général'!J132,IF('Eval Général'!K$138=3,'Eval Général'!K132,IF('Eval Général'!L$138=3,'Eval Général'!L132,IF('Eval Général'!M$138=3,'Eval Général'!M132,IF('Eval Général'!N$138=3,'Eval Général'!N132,IF('Eval Général'!O$138=3,'Eval Général'!O132,IF('Eval Général'!P$138=3,'Eval Général'!P132,IF('Eval Général'!Q$138=3,'Eval Général'!Q132,IF('Eval Général'!R$138=3,'Eval Général'!R132,IF('Eval Général'!S$138=3,'Eval Général'!S132,IF('Eval Général'!T$138=3,'Eval Général'!T132,IF('Eval Général'!U$138=3,'Eval Général'!U132,IF('Eval Général'!V$138=3,'Eval Général'!V132,IF('Eval Général'!W$138=3,'Eval Général'!W132,0)))))))))))))))))))))</f>
        <v>HAB5</v>
      </c>
    </row>
    <row r="11" spans="2:5" ht="20.100000000000001" customHeight="1" x14ac:dyDescent="0.25">
      <c r="B11" s="289"/>
      <c r="C11" s="114" t="str">
        <f>IF('Eval Général'!C$138=1,'Eval Général'!C133,IF('Eval Général'!D$138=1,'Eval Général'!D133,IF('Eval Général'!E$138=1,'Eval Général'!E133,IF('Eval Général'!F$138=1,'Eval Général'!F133,IF('Eval Général'!G$138=1,'Eval Général'!G133,IF('Eval Général'!H$138=1,'Eval Général'!H133,IF('Eval Général'!I$138=1,'Eval Général'!I133,IF('Eval Général'!J$138=1,'Eval Général'!J133,IF('Eval Général'!K$138=1,'Eval Général'!K133,IF('Eval Général'!L$138=1,'Eval Général'!L133,IF('Eval Général'!M$138=1,'Eval Général'!M133,IF('Eval Général'!N$138=1,'Eval Général'!N133,IF('Eval Général'!O$138=1,'Eval Général'!O133,IF('Eval Général'!P$138=1,'Eval Général'!P133,IF('Eval Général'!Q$138=1,'Eval Général'!Q133,IF('Eval Général'!R$138=1,'Eval Général'!R133,IF('Eval Général'!S$138=1,'Eval Général'!S133,IF('Eval Général'!T$138=1,'Eval Général'!T133,IF('Eval Général'!U$138=1,'Eval Général'!U133,IF('Eval Général'!V$138=1,'Eval Général'!V133,IF('Eval Général'!W$138=1,'Eval Général'!W133,0)))))))))))))))))))))</f>
        <v>Lycée</v>
      </c>
      <c r="D11" s="114" t="str">
        <f>IF('Eval Général'!C$138=2,'Eval Général'!C133,IF('Eval Général'!D$138=2,'Eval Général'!D133,IF('Eval Général'!E$138=2,'Eval Général'!E133,IF('Eval Général'!F$138=2,'Eval Général'!F133,IF('Eval Général'!G$138=2,'Eval Général'!G133,IF('Eval Général'!H$138=2,'Eval Général'!H133,IF('Eval Général'!I$138=2,'Eval Général'!I133,IF('Eval Général'!J$138=2,'Eval Général'!J133,IF('Eval Général'!K$138=2,'Eval Général'!K133,IF('Eval Général'!L$138=2,'Eval Général'!L133,IF('Eval Général'!M$138=2,'Eval Général'!M133,IF('Eval Général'!N$138=2,'Eval Général'!N133,IF('Eval Général'!O$138=2,'Eval Général'!O133,IF('Eval Général'!P$138=2,'Eval Général'!P133,IF('Eval Général'!Q$138=2,'Eval Général'!Q133,IF('Eval Général'!R$138=2,'Eval Général'!R133,IF('Eval Général'!S$138=2,'Eval Général'!S133,IF('Eval Général'!T$138=2,'Eval Général'!T133,IF('Eval Général'!U$138=2,'Eval Général'!U133,IF('Eval Général'!V$138=2,'Eval Général'!V133,IF('Eval Général'!W$138=2,'Eval Général'!W133,0)))))))))))))))))))))</f>
        <v>Lycée</v>
      </c>
      <c r="E11" s="115" t="str">
        <f>IF('Eval Général'!C$138=3,'Eval Général'!C133,IF('Eval Général'!D$138=3,'Eval Général'!D133,IF('Eval Général'!E$138=3,'Eval Général'!E133,IF('Eval Général'!F$138=3,'Eval Général'!F133,IF('Eval Général'!G$138=3,'Eval Général'!G133,IF('Eval Général'!H$138=3,'Eval Général'!H133,IF('Eval Général'!I$138=3,'Eval Général'!I133,IF('Eval Général'!J$138=3,'Eval Général'!J133,IF('Eval Général'!K$138=3,'Eval Général'!K133,IF('Eval Général'!L$138=3,'Eval Général'!L133,IF('Eval Général'!M$138=3,'Eval Général'!M133,IF('Eval Général'!N$138=3,'Eval Général'!N133,IF('Eval Général'!O$138=3,'Eval Général'!O133,IF('Eval Général'!P$138=3,'Eval Général'!P133,IF('Eval Général'!Q$138=3,'Eval Général'!Q133,IF('Eval Général'!R$138=3,'Eval Général'!R133,IF('Eval Général'!S$138=3,'Eval Général'!S133,IF('Eval Général'!T$138=3,'Eval Général'!T133,IF('Eval Général'!U$138=3,'Eval Général'!U133,IF('Eval Général'!V$138=3,'Eval Général'!V133,IF('Eval Général'!W$138=3,'Eval Général'!W133,0)))))))))))))))))))))</f>
        <v>Lycée</v>
      </c>
    </row>
    <row r="12" spans="2:5" ht="20.100000000000001" customHeight="1" x14ac:dyDescent="0.25">
      <c r="B12" s="289"/>
      <c r="C12" s="114" t="str">
        <f>IF('Eval Général'!C$138=1,'Eval Général'!C134,IF('Eval Général'!D$138=1,'Eval Général'!D134,IF('Eval Général'!E$138=1,'Eval Général'!E134,IF('Eval Général'!F$138=1,'Eval Général'!F134,IF('Eval Général'!G$138=1,'Eval Général'!G134,IF('Eval Général'!H$138=1,'Eval Général'!H134,IF('Eval Général'!I$138=1,'Eval Général'!I134,IF('Eval Général'!J$138=1,'Eval Général'!J134,IF('Eval Général'!K$138=1,'Eval Général'!K134,IF('Eval Général'!L$138=1,'Eval Général'!L134,IF('Eval Général'!M$138=1,'Eval Général'!M134,IF('Eval Général'!N$138=1,'Eval Général'!N134,IF('Eval Général'!O$138=1,'Eval Général'!O134,IF('Eval Général'!P$138=1,'Eval Général'!P134,IF('Eval Général'!Q$138=1,'Eval Général'!Q134,IF('Eval Général'!R$138=1,'Eval Général'!R134,IF('Eval Général'!S$138=1,'Eval Général'!S134,IF('Eval Général'!T$138=1,'Eval Général'!T134,IF('Eval Général'!U$138=1,'Eval Général'!U134,IF('Eval Général'!V$138=1,'Eval Général'!V134,IF('Eval Général'!W$138=1,'Eval Général'!W134,0)))))))))))))))))))))</f>
        <v>Maurice Genevoix</v>
      </c>
      <c r="D12" s="114" t="str">
        <f>IF('Eval Général'!C$138=2,'Eval Général'!C134,IF('Eval Général'!D$138=2,'Eval Général'!D134,IF('Eval Général'!E$138=2,'Eval Général'!E134,IF('Eval Général'!F$138=2,'Eval Général'!F134,IF('Eval Général'!G$138=2,'Eval Général'!G134,IF('Eval Général'!H$138=2,'Eval Général'!H134,IF('Eval Général'!I$138=2,'Eval Général'!I134,IF('Eval Général'!J$138=2,'Eval Général'!J134,IF('Eval Général'!K$138=2,'Eval Général'!K134,IF('Eval Général'!L$138=2,'Eval Général'!L134,IF('Eval Général'!M$138=2,'Eval Général'!M134,IF('Eval Général'!N$138=2,'Eval Général'!N134,IF('Eval Général'!O$138=2,'Eval Général'!O134,IF('Eval Général'!P$138=2,'Eval Général'!P134,IF('Eval Général'!Q$138=2,'Eval Général'!Q134,IF('Eval Général'!R$138=2,'Eval Général'!R134,IF('Eval Général'!S$138=2,'Eval Général'!S134,IF('Eval Général'!T$138=2,'Eval Général'!T134,IF('Eval Général'!U$138=2,'Eval Général'!U134,IF('Eval Général'!V$138=2,'Eval Général'!V134,IF('Eval Général'!W$138=2,'Eval Général'!W134,0)))))))))))))))))))))</f>
        <v>Emile Combes</v>
      </c>
      <c r="E12" s="115" t="str">
        <f>IF('Eval Général'!C$138=3,'Eval Général'!C134,IF('Eval Général'!D$138=3,'Eval Général'!D134,IF('Eval Général'!E$138=3,'Eval Général'!E134,IF('Eval Général'!F$138=3,'Eval Général'!F134,IF('Eval Général'!G$138=3,'Eval Général'!G134,IF('Eval Général'!H$138=3,'Eval Général'!H134,IF('Eval Général'!I$138=3,'Eval Général'!I134,IF('Eval Général'!J$138=3,'Eval Général'!J134,IF('Eval Général'!K$138=3,'Eval Général'!K134,IF('Eval Général'!L$138=3,'Eval Général'!L134,IF('Eval Général'!M$138=3,'Eval Général'!M134,IF('Eval Général'!N$138=3,'Eval Général'!N134,IF('Eval Général'!O$138=3,'Eval Général'!O134,IF('Eval Général'!P$138=3,'Eval Général'!P134,IF('Eval Général'!Q$138=3,'Eval Général'!Q134,IF('Eval Général'!R$138=3,'Eval Général'!R134,IF('Eval Général'!S$138=3,'Eval Général'!S134,IF('Eval Général'!T$138=3,'Eval Général'!T134,IF('Eval Général'!U$138=3,'Eval Général'!U134,IF('Eval Général'!V$138=3,'Eval Général'!V134,IF('Eval Général'!W$138=3,'Eval Général'!W134,0)))))))))))))))))))))</f>
        <v>Emile Combes</v>
      </c>
    </row>
    <row r="13" spans="2:5" ht="20.100000000000001" customHeight="1" thickBot="1" x14ac:dyDescent="0.3">
      <c r="B13" s="291"/>
      <c r="C13" s="116" t="str">
        <f>IF('Eval Général'!C$138=1,'Eval Général'!C135,IF('Eval Général'!D$138=1,'Eval Général'!D135,IF('Eval Général'!E$138=1,'Eval Général'!E135,IF('Eval Général'!F$138=1,'Eval Général'!F135,IF('Eval Général'!G$138=1,'Eval Général'!G135,IF('Eval Général'!H$138=1,'Eval Général'!H135,IF('Eval Général'!I$138=1,'Eval Général'!I135,IF('Eval Général'!J$138=1,'Eval Général'!J135,IF('Eval Général'!K$138=1,'Eval Général'!K135,IF('Eval Général'!L$138=1,'Eval Général'!L135,IF('Eval Général'!M$138=1,'Eval Général'!M135,IF('Eval Général'!N$138=1,'Eval Général'!N135,IF('Eval Général'!O$138=1,'Eval Général'!O135,IF('Eval Général'!P$138=1,'Eval Général'!P135,IF('Eval Général'!Q$138=1,'Eval Général'!Q135,IF('Eval Général'!R$138=1,'Eval Général'!R135,IF('Eval Général'!S$138=1,'Eval Général'!S135,IF('Eval Général'!T$138=1,'Eval Général'!T135,IF('Eval Général'!U$138=1,'Eval Général'!U135,IF('Eval Général'!V$138=1,'Eval Général'!V135,IF('Eval Général'!W$138=1,'Eval Général'!W135,0)))))))))))))))))))))</f>
        <v>Bressuire</v>
      </c>
      <c r="D13" s="116" t="str">
        <f>IF('Eval Général'!C$138=2,'Eval Général'!C135,IF('Eval Général'!D$138=2,'Eval Général'!D135,IF('Eval Général'!E$138=2,'Eval Général'!E135,IF('Eval Général'!F$138=2,'Eval Général'!F135,IF('Eval Général'!G$138=2,'Eval Général'!G135,IF('Eval Général'!H$138=2,'Eval Général'!H135,IF('Eval Général'!I$138=2,'Eval Général'!I135,IF('Eval Général'!J$138=2,'Eval Général'!J135,IF('Eval Général'!K$138=2,'Eval Général'!K135,IF('Eval Général'!L$138=2,'Eval Général'!L135,IF('Eval Général'!M$138=2,'Eval Général'!M135,IF('Eval Général'!N$138=2,'Eval Général'!N135,IF('Eval Général'!O$138=2,'Eval Général'!O135,IF('Eval Général'!P$138=2,'Eval Général'!P135,IF('Eval Général'!Q$138=2,'Eval Général'!Q135,IF('Eval Général'!R$138=2,'Eval Général'!R135,IF('Eval Général'!S$138=2,'Eval Général'!S135,IF('Eval Général'!T$138=2,'Eval Général'!T135,IF('Eval Général'!U$138=2,'Eval Général'!U135,IF('Eval Général'!V$138=2,'Eval Général'!V135,IF('Eval Général'!W$138=2,'Eval Général'!W135,0)))))))))))))))))))))</f>
        <v>Pons</v>
      </c>
      <c r="E13" s="117" t="str">
        <f>IF('Eval Général'!C$138=3,'Eval Général'!C135,IF('Eval Général'!D$138=3,'Eval Général'!D135,IF('Eval Général'!E$138=3,'Eval Général'!E135,IF('Eval Général'!F$138=3,'Eval Général'!F135,IF('Eval Général'!G$138=3,'Eval Général'!G135,IF('Eval Général'!H$138=3,'Eval Général'!H135,IF('Eval Général'!I$138=3,'Eval Général'!I135,IF('Eval Général'!J$138=3,'Eval Général'!J135,IF('Eval Général'!K$138=3,'Eval Général'!K135,IF('Eval Général'!L$138=3,'Eval Général'!L135,IF('Eval Général'!M$138=3,'Eval Général'!M135,IF('Eval Général'!N$138=3,'Eval Général'!N135,IF('Eval Général'!O$138=3,'Eval Général'!O135,IF('Eval Général'!P$138=3,'Eval Général'!P135,IF('Eval Général'!Q$138=3,'Eval Général'!Q135,IF('Eval Général'!R$138=3,'Eval Général'!R135,IF('Eval Général'!S$138=3,'Eval Général'!S135,IF('Eval Général'!T$138=3,'Eval Général'!T135,IF('Eval Général'!U$138=3,'Eval Général'!U135,IF('Eval Général'!V$138=3,'Eval Général'!V135,IF('Eval Général'!W$138=3,'Eval Général'!W135,0)))))))))))))))))))))</f>
        <v>Pons</v>
      </c>
    </row>
    <row r="14" spans="2:5" ht="20.100000000000001" customHeight="1" x14ac:dyDescent="0.25">
      <c r="B14" s="288" t="s">
        <v>130</v>
      </c>
      <c r="C14" s="112">
        <v>1</v>
      </c>
      <c r="D14" s="112">
        <v>2</v>
      </c>
      <c r="E14" s="113">
        <v>3</v>
      </c>
    </row>
    <row r="15" spans="2:5" ht="20.100000000000001" customHeight="1" x14ac:dyDescent="0.25">
      <c r="B15" s="289"/>
      <c r="C15" s="218" t="s">
        <v>227</v>
      </c>
      <c r="D15" s="114" t="e">
        <f>IF('Eval Général'!C$111=2,'Eval Général'!C92,IF('Eval Général'!D$111=2,'Eval Général'!D92,IF('Eval Général'!E$111=2,'Eval Général'!E92,IF('Eval Général'!F$111=2,'Eval Général'!F92,IF('Eval Général'!G$111=2,'Eval Général'!G92,IF('Eval Général'!H$111=2,'Eval Général'!H92,IF('Eval Général'!I$111=2,'Eval Général'!I92,IF('Eval Général'!J$111=2,'Eval Général'!J92,IF('Eval Général'!K$111=2,'Eval Général'!K92,IF('Eval Général'!L$111=2,'Eval Général'!L92,IF('Eval Général'!M$111=2,'Eval Général'!M92,IF('Eval Général'!N$111=2,'Eval Général'!N92,IF('Eval Général'!O$111=2,'Eval Général'!O92,IF('Eval Général'!P$111=2,'Eval Général'!P92,IF('Eval Général'!Q$111=2,'Eval Général'!Q92,IF('Eval Général'!R$111=2,'Eval Général'!R92,IF('Eval Général'!S$111=2,'Eval Général'!S92,IF('Eval Général'!T$111=2,'Eval Général'!T92,IF('Eval Général'!U$111=2,'Eval Général'!U92,IF('Eval Général'!V$111=2,'Eval Général'!V92,IF('Eval Général'!W$111=2,'Eval Général'!W92,0)))))))))))))))))))))</f>
        <v>#N/A</v>
      </c>
      <c r="E15" s="115" t="e">
        <f>IF('Eval Général'!C$111=3,'Eval Général'!C92,IF('Eval Général'!D$111=3,'Eval Général'!D92,IF('Eval Général'!E$111=3,'Eval Général'!E92,IF('Eval Général'!F$111=3,'Eval Général'!F92,IF('Eval Général'!G$111=3,'Eval Général'!G92,IF('Eval Général'!H$111=3,'Eval Général'!H92,IF('Eval Général'!I$111=3,'Eval Général'!I92,IF('Eval Général'!J$111=3,'Eval Général'!J92,IF('Eval Général'!K$111=3,'Eval Général'!K92,IF('Eval Général'!L$111=3,'Eval Général'!L92,IF('Eval Général'!M$111=3,'Eval Général'!M92,IF('Eval Général'!N$111=3,'Eval Général'!N92,IF('Eval Général'!O$111=3,'Eval Général'!O92,IF('Eval Général'!P$111=3,'Eval Général'!P92,IF('Eval Général'!Q$111=3,'Eval Général'!Q92,IF('Eval Général'!R$111=3,'Eval Général'!R92,IF('Eval Général'!S$111=3,'Eval Général'!S92,IF('Eval Général'!T$111=3,'Eval Général'!T92,IF('Eval Général'!U$111=3,'Eval Général'!U92,IF('Eval Général'!V$111=3,'Eval Général'!V92,IF('Eval Général'!W$111=3,'Eval Général'!W92,0)))))))))))))))))))))</f>
        <v>#N/A</v>
      </c>
    </row>
    <row r="16" spans="2:5" ht="20.100000000000001" customHeight="1" x14ac:dyDescent="0.25">
      <c r="B16" s="289"/>
      <c r="C16" s="114" t="s">
        <v>43</v>
      </c>
      <c r="D16" s="114" t="e">
        <f>IF('Eval Général'!C$111=2,'Eval Général'!C93,IF('Eval Général'!D$111=2,'Eval Général'!D93,IF('Eval Général'!E$111=2,'Eval Général'!E93,IF('Eval Général'!F$111=2,'Eval Général'!F93,IF('Eval Général'!G$111=2,'Eval Général'!G93,IF('Eval Général'!H$111=2,'Eval Général'!H93,IF('Eval Général'!I$111=2,'Eval Général'!I93,IF('Eval Général'!J$111=2,'Eval Général'!J93,IF('Eval Général'!K$111=2,'Eval Général'!K93,IF('Eval Général'!L$111=2,'Eval Général'!L93,IF('Eval Général'!M$111=2,'Eval Général'!M93,IF('Eval Général'!N$111=2,'Eval Général'!N93,IF('Eval Général'!O$111=2,'Eval Général'!O93,IF('Eval Général'!P$111=2,'Eval Général'!P93,IF('Eval Général'!Q$111=2,'Eval Général'!Q93,IF('Eval Général'!R$111=2,'Eval Général'!R93,IF('Eval Général'!S$111=2,'Eval Général'!S93,IF('Eval Général'!T$111=2,'Eval Général'!T93,IF('Eval Général'!U$111=2,'Eval Général'!U93,IF('Eval Général'!V$111=2,'Eval Général'!V93,IF('Eval Général'!W$111=2,'Eval Général'!W93,0)))))))))))))))))))))</f>
        <v>#N/A</v>
      </c>
      <c r="E16" s="115" t="e">
        <f>IF('Eval Général'!C$111=3,'Eval Général'!C93,IF('Eval Général'!D$111=3,'Eval Général'!D93,IF('Eval Général'!E$111=3,'Eval Général'!E93,IF('Eval Général'!F$111=3,'Eval Général'!F93,IF('Eval Général'!G$111=3,'Eval Général'!G93,IF('Eval Général'!H$111=3,'Eval Général'!H93,IF('Eval Général'!I$111=3,'Eval Général'!I93,IF('Eval Général'!J$111=3,'Eval Général'!J93,IF('Eval Général'!K$111=3,'Eval Général'!K93,IF('Eval Général'!L$111=3,'Eval Général'!L93,IF('Eval Général'!M$111=3,'Eval Général'!M93,IF('Eval Général'!N$111=3,'Eval Général'!N93,IF('Eval Général'!O$111=3,'Eval Général'!O93,IF('Eval Général'!P$111=3,'Eval Général'!P93,IF('Eval Général'!Q$111=3,'Eval Général'!Q93,IF('Eval Général'!R$111=3,'Eval Général'!R93,IF('Eval Général'!S$111=3,'Eval Général'!S93,IF('Eval Général'!T$111=3,'Eval Général'!T93,IF('Eval Général'!U$111=3,'Eval Général'!U93,IF('Eval Général'!V$111=3,'Eval Général'!V93,IF('Eval Général'!W$111=3,'Eval Général'!W93,0)))))))))))))))))))))</f>
        <v>#N/A</v>
      </c>
    </row>
    <row r="17" spans="2:5" ht="20.100000000000001" customHeight="1" x14ac:dyDescent="0.25">
      <c r="B17" s="289"/>
      <c r="C17" s="114" t="s">
        <v>46</v>
      </c>
      <c r="D17" s="114" t="e">
        <f>IF('Eval Général'!C$111=2,'Eval Général'!C94,IF('Eval Général'!D$111=2,'Eval Général'!D94,IF('Eval Général'!E$111=2,'Eval Général'!E94,IF('Eval Général'!F$111=2,'Eval Général'!F94,IF('Eval Général'!G$111=2,'Eval Général'!G94,IF('Eval Général'!H$111=2,'Eval Général'!H94,IF('Eval Général'!I$111=2,'Eval Général'!I94,IF('Eval Général'!J$111=2,'Eval Général'!J94,IF('Eval Général'!K$111=2,'Eval Général'!K94,IF('Eval Général'!L$111=2,'Eval Général'!L94,IF('Eval Général'!M$111=2,'Eval Général'!M94,IF('Eval Général'!N$111=2,'Eval Général'!N94,IF('Eval Général'!O$111=2,'Eval Général'!O94,IF('Eval Général'!P$111=2,'Eval Général'!P94,IF('Eval Général'!Q$111=2,'Eval Général'!Q94,IF('Eval Général'!R$111=2,'Eval Général'!R94,IF('Eval Général'!S$111=2,'Eval Général'!S94,IF('Eval Général'!T$111=2,'Eval Général'!T94,IF('Eval Général'!U$111=2,'Eval Général'!U94,IF('Eval Général'!V$111=2,'Eval Général'!V94,IF('Eval Général'!W$111=2,'Eval Général'!W94,0)))))))))))))))))))))</f>
        <v>#N/A</v>
      </c>
      <c r="E17" s="115" t="e">
        <f>IF('Eval Général'!C$111=3,'Eval Général'!C94,IF('Eval Général'!D$111=3,'Eval Général'!D94,IF('Eval Général'!E$111=3,'Eval Général'!E94,IF('Eval Général'!F$111=3,'Eval Général'!F94,IF('Eval Général'!G$111=3,'Eval Général'!G94,IF('Eval Général'!H$111=3,'Eval Général'!H94,IF('Eval Général'!I$111=3,'Eval Général'!I94,IF('Eval Général'!J$111=3,'Eval Général'!J94,IF('Eval Général'!K$111=3,'Eval Général'!K94,IF('Eval Général'!L$111=3,'Eval Général'!L94,IF('Eval Général'!M$111=3,'Eval Général'!M94,IF('Eval Général'!N$111=3,'Eval Général'!N94,IF('Eval Général'!O$111=3,'Eval Général'!O94,IF('Eval Général'!P$111=3,'Eval Général'!P94,IF('Eval Général'!Q$111=3,'Eval Général'!Q94,IF('Eval Général'!R$111=3,'Eval Général'!R94,IF('Eval Général'!S$111=3,'Eval Général'!S94,IF('Eval Général'!T$111=3,'Eval Général'!T94,IF('Eval Général'!U$111=3,'Eval Général'!U94,IF('Eval Général'!V$111=3,'Eval Général'!V94,IF('Eval Général'!W$111=3,'Eval Général'!W94,0)))))))))))))))))))))</f>
        <v>#N/A</v>
      </c>
    </row>
    <row r="18" spans="2:5" ht="20.100000000000001" customHeight="1" thickBot="1" x14ac:dyDescent="0.3">
      <c r="B18" s="291"/>
      <c r="C18" s="116" t="s">
        <v>42</v>
      </c>
      <c r="D18" s="114" t="e">
        <f>IF('Eval Général'!C$111=2,'Eval Général'!C95,IF('Eval Général'!D$111=2,'Eval Général'!D95,IF('Eval Général'!E$111=2,'Eval Général'!E95,IF('Eval Général'!F$111=2,'Eval Général'!F95,IF('Eval Général'!G$111=2,'Eval Général'!G95,IF('Eval Général'!H$111=2,'Eval Général'!H95,IF('Eval Général'!I$111=2,'Eval Général'!I95,IF('Eval Général'!J$111=2,'Eval Général'!J95,IF('Eval Général'!K$111=2,'Eval Général'!K95,IF('Eval Général'!L$111=2,'Eval Général'!L95,IF('Eval Général'!M$111=2,'Eval Général'!M95,IF('Eval Général'!N$111=2,'Eval Général'!N95,IF('Eval Général'!O$111=2,'Eval Général'!O95,IF('Eval Général'!P$111=2,'Eval Général'!P95,IF('Eval Général'!Q$111=2,'Eval Général'!Q95,IF('Eval Général'!R$111=2,'Eval Général'!R95,IF('Eval Général'!S$111=2,'Eval Général'!S95,IF('Eval Général'!T$111=2,'Eval Général'!T95,IF('Eval Général'!U$111=2,'Eval Général'!U95,IF('Eval Général'!V$111=2,'Eval Général'!V95,IF('Eval Général'!W$111=2,'Eval Général'!W95,0)))))))))))))))))))))</f>
        <v>#N/A</v>
      </c>
      <c r="E18" s="117" t="e">
        <f>IF('Eval Général'!C$111=3,'Eval Général'!C95,IF('Eval Général'!D$111=3,'Eval Général'!D95,IF('Eval Général'!E$111=3,'Eval Général'!E95,IF('Eval Général'!F$111=3,'Eval Général'!F95,IF('Eval Général'!G$111=3,'Eval Général'!G95,IF('Eval Général'!H$111=3,'Eval Général'!H95,IF('Eval Général'!I$111=3,'Eval Général'!I95,IF('Eval Général'!J$111=3,'Eval Général'!J95,IF('Eval Général'!K$111=3,'Eval Général'!K95,IF('Eval Général'!L$111=3,'Eval Général'!L95,IF('Eval Général'!M$111=3,'Eval Général'!M95,IF('Eval Général'!N$111=3,'Eval Général'!N95,IF('Eval Général'!O$111=3,'Eval Général'!O95,IF('Eval Général'!P$111=3,'Eval Général'!P95,IF('Eval Général'!Q$111=3,'Eval Général'!Q95,IF('Eval Général'!R$111=3,'Eval Général'!R95,IF('Eval Général'!S$111=3,'Eval Général'!S95,IF('Eval Général'!T$111=3,'Eval Général'!T95,IF('Eval Général'!U$111=3,'Eval Général'!U95,IF('Eval Général'!V$111=3,'Eval Général'!V95,IF('Eval Général'!W$111=3,'Eval Général'!W95,0)))))))))))))))))))))</f>
        <v>#N/A</v>
      </c>
    </row>
    <row r="19" spans="2:5" ht="20.100000000000001" customHeight="1" x14ac:dyDescent="0.25">
      <c r="B19" s="288" t="s">
        <v>120</v>
      </c>
      <c r="C19" s="112">
        <v>1</v>
      </c>
      <c r="D19" s="112">
        <v>2</v>
      </c>
      <c r="E19" s="113">
        <v>3</v>
      </c>
    </row>
    <row r="20" spans="2:5" ht="20.100000000000001" customHeight="1" x14ac:dyDescent="0.25">
      <c r="B20" s="289"/>
      <c r="C20" s="220" t="str">
        <f>IF('Eval Général'!C$85=1,'Eval Général'!C58,IF('Eval Général'!D$85=1,'Eval Général'!D58,IF('Eval Général'!E$85=1,'Eval Général'!E58,IF('Eval Général'!F$85=1,'Eval Général'!F58,IF('Eval Général'!G$85=1,'Eval Général'!G58,IF('Eval Général'!H$85=1,'Eval Général'!H58,IF('Eval Général'!I$85=1,'Eval Général'!I58,IF('Eval Général'!J$85=1,'Eval Général'!J58,IF('Eval Général'!K$85=1,'Eval Général'!K58,IF('Eval Général'!L$85=1,'Eval Général'!L58,IF('Eval Général'!M$85=1,'Eval Général'!M58,IF('Eval Général'!N$85=1,'Eval Général'!N58,IF('Eval Général'!O$85=1,'Eval Général'!O58,IF('Eval Général'!P$85=1,'Eval Général'!P58,IF('Eval Général'!Q$85=1,'Eval Général'!Q58,IF('Eval Général'!R$85=1,'Eval Général'!R58,IF('Eval Général'!S$85=1,'Eval Général'!S58,IF('Eval Général'!T$85=1,'Eval Général'!T58,IF('Eval Général'!U$85=1,'Eval Général'!U58,IF('Eval Général'!V$85=1,'Eval Général'!V58,IF('Eval Général'!W$85=1,'Eval Général'!W58,0)))))))))))))))))))))</f>
        <v>LUCKY PILOTS</v>
      </c>
      <c r="D20" s="218" t="s">
        <v>342</v>
      </c>
      <c r="E20" s="221" t="str">
        <f>IF('Eval Général'!C$85=3,'Eval Général'!C58,IF('Eval Général'!D$85=3,'Eval Général'!D58,IF('Eval Général'!E$85=3,'Eval Général'!E58,IF('Eval Général'!F$85=3,'Eval Général'!F58,IF('Eval Général'!G$85=3,'Eval Général'!G58,IF('Eval Général'!H$85=3,'Eval Général'!H58,IF('Eval Général'!I$85=3,'Eval Général'!I58,IF('Eval Général'!J$85=3,'Eval Général'!J58,IF('Eval Général'!K$85=3,'Eval Général'!K58,IF('Eval Général'!L$85=3,'Eval Général'!L58,IF('Eval Général'!M$85=3,'Eval Général'!M58,IF('Eval Général'!N$85=3,'Eval Général'!N58,IF('Eval Général'!O$85=3,'Eval Général'!O58,IF('Eval Général'!P$85=3,'Eval Général'!P58,IF('Eval Général'!Q$85=3,'Eval Général'!Q58,IF('Eval Général'!R$85=3,'Eval Général'!R58,IF('Eval Général'!S$85=3,'Eval Général'!S58,IF('Eval Général'!T$85=3,'Eval Général'!T58,IF('Eval Général'!U$85=3,'Eval Général'!U58,IF('Eval Général'!V$85=3,'Eval Général'!V58,IF('Eval Général'!W$85=3,'Eval Général'!W58,0)))))))))))))))))))))</f>
        <v>HAB5</v>
      </c>
    </row>
    <row r="21" spans="2:5" ht="20.100000000000001" customHeight="1" x14ac:dyDescent="0.25">
      <c r="B21" s="289"/>
      <c r="C21" s="114" t="str">
        <f>IF('Eval Général'!C$85=1,'Eval Général'!C59,IF('Eval Général'!D$85=1,'Eval Général'!D59,IF('Eval Général'!E$85=1,'Eval Général'!E59,IF('Eval Général'!F$85=1,'Eval Général'!F59,IF('Eval Général'!G$85=1,'Eval Général'!G59,IF('Eval Général'!H$85=1,'Eval Général'!H59,IF('Eval Général'!I$85=1,'Eval Général'!I59,IF('Eval Général'!J$85=1,'Eval Général'!J59,IF('Eval Général'!K$85=1,'Eval Général'!K59,IF('Eval Général'!L$85=1,'Eval Général'!L59,IF('Eval Général'!M$85=1,'Eval Général'!M59,IF('Eval Général'!N$85=1,'Eval Général'!N59,IF('Eval Général'!O$85=1,'Eval Général'!O59,IF('Eval Général'!P$85=1,'Eval Général'!P59,IF('Eval Général'!Q$85=1,'Eval Général'!Q59,IF('Eval Général'!R$85=1,'Eval Général'!R59,IF('Eval Général'!S$85=1,'Eval Général'!S59,IF('Eval Général'!T$85=1,'Eval Général'!T59,IF('Eval Général'!U$85=1,'Eval Général'!U59,IF('Eval Général'!V$85=1,'Eval Général'!V59,IF('Eval Général'!W$85=1,'Eval Général'!W59,0)))))))))))))))))))))</f>
        <v>Lycée</v>
      </c>
      <c r="D21" s="114">
        <f>IF('Eval Général'!C$85=2,'Eval Général'!C59,IF('Eval Général'!D$85=2,'Eval Général'!D59,IF('Eval Général'!E$85=2,'Eval Général'!E59,IF('Eval Général'!F$85=2,'Eval Général'!F59,IF('Eval Général'!G$85=2,'Eval Général'!G59,IF('Eval Général'!H$85=2,'Eval Général'!H59,IF('Eval Général'!I$85=2,'Eval Général'!I59,IF('Eval Général'!J$85=2,'Eval Général'!J59,IF('Eval Général'!K$85=2,'Eval Général'!K59,IF('Eval Général'!L$85=2,'Eval Général'!L59,IF('Eval Général'!M$85=2,'Eval Général'!M59,IF('Eval Général'!N$85=2,'Eval Général'!N59,IF('Eval Général'!O$85=2,'Eval Général'!O59,IF('Eval Général'!P$85=2,'Eval Général'!P59,IF('Eval Général'!Q$85=2,'Eval Général'!Q59,IF('Eval Général'!R$85=2,'Eval Général'!R59,IF('Eval Général'!S$85=2,'Eval Général'!S59,IF('Eval Général'!T$85=2,'Eval Général'!T59,IF('Eval Général'!U$85=2,'Eval Général'!U59,IF('Eval Général'!V$85=2,'Eval Général'!V59,IF('Eval Général'!W$85=2,'Eval Général'!W59,0)))))))))))))))))))))</f>
        <v>0</v>
      </c>
      <c r="E21" s="115" t="str">
        <f>IF('Eval Général'!C$85=3,'Eval Général'!C59,IF('Eval Général'!D$85=3,'Eval Général'!D59,IF('Eval Général'!E$85=3,'Eval Général'!E59,IF('Eval Général'!F$85=3,'Eval Général'!F59,IF('Eval Général'!G$85=3,'Eval Général'!G59,IF('Eval Général'!H$85=3,'Eval Général'!H59,IF('Eval Général'!I$85=3,'Eval Général'!I59,IF('Eval Général'!J$85=3,'Eval Général'!J59,IF('Eval Général'!K$85=3,'Eval Général'!K59,IF('Eval Général'!L$85=3,'Eval Général'!L59,IF('Eval Général'!M$85=3,'Eval Général'!M59,IF('Eval Général'!N$85=3,'Eval Général'!N59,IF('Eval Général'!O$85=3,'Eval Général'!O59,IF('Eval Général'!P$85=3,'Eval Général'!P59,IF('Eval Général'!Q$85=3,'Eval Général'!Q59,IF('Eval Général'!R$85=3,'Eval Général'!R59,IF('Eval Général'!S$85=3,'Eval Général'!S59,IF('Eval Général'!T$85=3,'Eval Général'!T59,IF('Eval Général'!U$85=3,'Eval Général'!U59,IF('Eval Général'!V$85=3,'Eval Général'!V59,IF('Eval Général'!W$85=3,'Eval Général'!W59,0)))))))))))))))))))))</f>
        <v>Lycée</v>
      </c>
    </row>
    <row r="22" spans="2:5" ht="20.100000000000001" customHeight="1" x14ac:dyDescent="0.25">
      <c r="B22" s="289"/>
      <c r="C22" s="114" t="str">
        <f>IF('Eval Général'!C$85=1,'Eval Général'!C60,IF('Eval Général'!D$85=1,'Eval Général'!D60,IF('Eval Général'!E$85=1,'Eval Général'!E60,IF('Eval Général'!F$85=1,'Eval Général'!F60,IF('Eval Général'!G$85=1,'Eval Général'!G60,IF('Eval Général'!H$85=1,'Eval Général'!H60,IF('Eval Général'!I$85=1,'Eval Général'!I60,IF('Eval Général'!J$85=1,'Eval Général'!J60,IF('Eval Général'!K$85=1,'Eval Général'!K60,IF('Eval Général'!L$85=1,'Eval Général'!L60,IF('Eval Général'!M$85=1,'Eval Général'!M60,IF('Eval Général'!N$85=1,'Eval Général'!N60,IF('Eval Général'!O$85=1,'Eval Général'!O60,IF('Eval Général'!P$85=1,'Eval Général'!P60,IF('Eval Général'!Q$85=1,'Eval Général'!Q60,IF('Eval Général'!R$85=1,'Eval Général'!R60,IF('Eval Général'!S$85=1,'Eval Général'!S60,IF('Eval Général'!T$85=1,'Eval Général'!T60,IF('Eval Général'!U$85=1,'Eval Général'!U60,IF('Eval Général'!V$85=1,'Eval Général'!V60,IF('Eval Général'!W$85=1,'Eval Général'!W60,0)))))))))))))))))))))</f>
        <v>Maurice Genevoix</v>
      </c>
      <c r="D22" s="114">
        <f>IF('Eval Général'!C$85=2,'Eval Général'!C60,IF('Eval Général'!D$85=2,'Eval Général'!D60,IF('Eval Général'!E$85=2,'Eval Général'!E60,IF('Eval Général'!F$85=2,'Eval Général'!F60,IF('Eval Général'!G$85=2,'Eval Général'!G60,IF('Eval Général'!H$85=2,'Eval Général'!H60,IF('Eval Général'!I$85=2,'Eval Général'!I60,IF('Eval Général'!J$85=2,'Eval Général'!J60,IF('Eval Général'!K$85=2,'Eval Général'!K60,IF('Eval Général'!L$85=2,'Eval Général'!L60,IF('Eval Général'!M$85=2,'Eval Général'!M60,IF('Eval Général'!N$85=2,'Eval Général'!N60,IF('Eval Général'!O$85=2,'Eval Général'!O60,IF('Eval Général'!P$85=2,'Eval Général'!P60,IF('Eval Général'!Q$85=2,'Eval Général'!Q60,IF('Eval Général'!R$85=2,'Eval Général'!R60,IF('Eval Général'!S$85=2,'Eval Général'!S60,IF('Eval Général'!T$85=2,'Eval Général'!T60,IF('Eval Général'!U$85=2,'Eval Général'!U60,IF('Eval Général'!V$85=2,'Eval Général'!V60,IF('Eval Général'!W$85=2,'Eval Général'!W60,0)))))))))))))))))))))</f>
        <v>0</v>
      </c>
      <c r="E22" s="115" t="str">
        <f>IF('Eval Général'!C$85=3,'Eval Général'!C60,IF('Eval Général'!D$85=3,'Eval Général'!D60,IF('Eval Général'!E$85=3,'Eval Général'!E60,IF('Eval Général'!F$85=3,'Eval Général'!F60,IF('Eval Général'!G$85=3,'Eval Général'!G60,IF('Eval Général'!H$85=3,'Eval Général'!H60,IF('Eval Général'!I$85=3,'Eval Général'!I60,IF('Eval Général'!J$85=3,'Eval Général'!J60,IF('Eval Général'!K$85=3,'Eval Général'!K60,IF('Eval Général'!L$85=3,'Eval Général'!L60,IF('Eval Général'!M$85=3,'Eval Général'!M60,IF('Eval Général'!N$85=3,'Eval Général'!N60,IF('Eval Général'!O$85=3,'Eval Général'!O60,IF('Eval Général'!P$85=3,'Eval Général'!P60,IF('Eval Général'!Q$85=3,'Eval Général'!Q60,IF('Eval Général'!R$85=3,'Eval Général'!R60,IF('Eval Général'!S$85=3,'Eval Général'!S60,IF('Eval Général'!T$85=3,'Eval Général'!T60,IF('Eval Général'!U$85=3,'Eval Général'!U60,IF('Eval Général'!V$85=3,'Eval Général'!V60,IF('Eval Général'!W$85=3,'Eval Général'!W60,0)))))))))))))))))))))</f>
        <v>Emile Combes</v>
      </c>
    </row>
    <row r="23" spans="2:5" ht="20.100000000000001" customHeight="1" thickBot="1" x14ac:dyDescent="0.3">
      <c r="B23" s="291"/>
      <c r="C23" s="116" t="str">
        <f>IF('Eval Général'!C$85=1,'Eval Général'!C61,IF('Eval Général'!D$85=1,'Eval Général'!D61,IF('Eval Général'!E$85=1,'Eval Général'!E61,IF('Eval Général'!F$85=1,'Eval Général'!F61,IF('Eval Général'!G$85=1,'Eval Général'!G61,IF('Eval Général'!H$85=1,'Eval Général'!H61,IF('Eval Général'!I$85=1,'Eval Général'!I61,IF('Eval Général'!J$85=1,'Eval Général'!J61,IF('Eval Général'!K$85=1,'Eval Général'!K61,IF('Eval Général'!L$85=1,'Eval Général'!L61,IF('Eval Général'!M$85=1,'Eval Général'!M61,IF('Eval Général'!N$85=1,'Eval Général'!N61,IF('Eval Général'!O$85=1,'Eval Général'!O61,IF('Eval Général'!P$85=1,'Eval Général'!P61,IF('Eval Général'!Q$85=1,'Eval Général'!Q61,IF('Eval Général'!R$85=1,'Eval Général'!R61,IF('Eval Général'!S$85=1,'Eval Général'!S61,IF('Eval Général'!T$85=1,'Eval Général'!T61,IF('Eval Général'!U$85=1,'Eval Général'!U61,IF('Eval Général'!V$85=1,'Eval Général'!V61,IF('Eval Général'!W$85=1,'Eval Général'!W61,0)))))))))))))))))))))</f>
        <v>Bressuire</v>
      </c>
      <c r="D23" s="116">
        <f>IF('Eval Général'!C$85=2,'Eval Général'!C61,IF('Eval Général'!D$85=2,'Eval Général'!D61,IF('Eval Général'!E$85=2,'Eval Général'!E61,IF('Eval Général'!F$85=2,'Eval Général'!F61,IF('Eval Général'!G$85=2,'Eval Général'!G61,IF('Eval Général'!H$85=2,'Eval Général'!H61,IF('Eval Général'!I$85=2,'Eval Général'!I61,IF('Eval Général'!J$85=2,'Eval Général'!J61,IF('Eval Général'!K$85=2,'Eval Général'!K61,IF('Eval Général'!L$85=2,'Eval Général'!L61,IF('Eval Général'!M$85=2,'Eval Général'!M61,IF('Eval Général'!N$85=2,'Eval Général'!N61,IF('Eval Général'!O$85=2,'Eval Général'!O61,IF('Eval Général'!P$85=2,'Eval Général'!P61,IF('Eval Général'!Q$85=2,'Eval Général'!Q61,IF('Eval Général'!R$85=2,'Eval Général'!R61,IF('Eval Général'!S$85=2,'Eval Général'!S61,IF('Eval Général'!T$85=2,'Eval Général'!T61,IF('Eval Général'!U$85=2,'Eval Général'!U61,IF('Eval Général'!V$85=2,'Eval Général'!V61,IF('Eval Général'!W$85=2,'Eval Général'!W61,0)))))))))))))))))))))</f>
        <v>0</v>
      </c>
      <c r="E23" s="117" t="str">
        <f>IF('Eval Général'!C$85=3,'Eval Général'!C61,IF('Eval Général'!D$85=3,'Eval Général'!D61,IF('Eval Général'!E$85=3,'Eval Général'!E61,IF('Eval Général'!F$85=3,'Eval Général'!F61,IF('Eval Général'!G$85=3,'Eval Général'!G61,IF('Eval Général'!H$85=3,'Eval Général'!H61,IF('Eval Général'!I$85=3,'Eval Général'!I61,IF('Eval Général'!J$85=3,'Eval Général'!J61,IF('Eval Général'!K$85=3,'Eval Général'!K61,IF('Eval Général'!L$85=3,'Eval Général'!L61,IF('Eval Général'!M$85=3,'Eval Général'!M61,IF('Eval Général'!N$85=3,'Eval Général'!N61,IF('Eval Général'!O$85=3,'Eval Général'!O61,IF('Eval Général'!P$85=3,'Eval Général'!P61,IF('Eval Général'!Q$85=3,'Eval Général'!Q61,IF('Eval Général'!R$85=3,'Eval Général'!R61,IF('Eval Général'!S$85=3,'Eval Général'!S61,IF('Eval Général'!T$85=3,'Eval Général'!T61,IF('Eval Général'!U$85=3,'Eval Général'!U61,IF('Eval Général'!V$85=3,'Eval Général'!V61,IF('Eval Général'!W$85=3,'Eval Général'!W61,0)))))))))))))))))))))</f>
        <v>Pons</v>
      </c>
    </row>
    <row r="24" spans="2:5" ht="20.100000000000001" customHeight="1" x14ac:dyDescent="0.25">
      <c r="B24" s="288" t="s">
        <v>131</v>
      </c>
      <c r="C24" s="112">
        <v>1</v>
      </c>
      <c r="D24" s="112">
        <v>2</v>
      </c>
      <c r="E24" s="113">
        <v>3</v>
      </c>
    </row>
    <row r="25" spans="2:5" ht="20.100000000000001" customHeight="1" x14ac:dyDescent="0.25">
      <c r="B25" s="289"/>
      <c r="C25" s="220" t="str">
        <f>IF('Eval Général'!C$51=1,'Eval Général'!C28,IF('Eval Général'!D$51=1,'Eval Général'!D28,IF('Eval Général'!E$51=1,'Eval Général'!E28,IF('Eval Général'!F$51=1,'Eval Général'!F28,IF('Eval Général'!G$51=1,'Eval Général'!G28,IF('Eval Général'!H$51=1,'Eval Général'!H28,IF('Eval Général'!I$51=1,'Eval Général'!I28,IF('Eval Général'!J$51=1,'Eval Général'!J28,IF('Eval Général'!K$51=1,'Eval Général'!K28,IF('Eval Général'!L$51=1,'Eval Général'!L28,IF('Eval Général'!M$51=1,'Eval Général'!M28,IF('Eval Général'!N$51=1,'Eval Général'!N28,IF('Eval Général'!O$51=1,'Eval Général'!O28,IF('Eval Général'!P$51=1,'Eval Général'!P28,IF('Eval Général'!Q$51=1,'Eval Général'!Q28,IF('Eval Général'!R$51=1,'Eval Général'!R28,IF('Eval Général'!S$51=1,'Eval Général'!S28,IF('Eval Général'!T$51=1,'Eval Général'!T28,IF('Eval Général'!U$51=1,'Eval Général'!U28,IF('Eval Général'!V$51=1,'Eval Général'!V28,IF('Eval Général'!W$51=1,'Eval Général'!W28,0)))))))))))))))))))))</f>
        <v>LUCKY PILOTS</v>
      </c>
      <c r="D25" s="114" t="str">
        <f>IF('Eval Général'!C$51=2,'Eval Général'!C28,IF('Eval Général'!D$51=2,'Eval Général'!D28,IF('Eval Général'!E$51=2,'Eval Général'!E28,IF('Eval Général'!F$51=2,'Eval Général'!F28,IF('Eval Général'!G$51=2,'Eval Général'!G28,IF('Eval Général'!H$51=2,'Eval Général'!H28,IF('Eval Général'!I$51=2,'Eval Général'!I28,IF('Eval Général'!J$51=2,'Eval Général'!J28,IF('Eval Général'!K$51=2,'Eval Général'!K28,IF('Eval Général'!L$51=2,'Eval Général'!L28,IF('Eval Général'!M$51=2,'Eval Général'!M28,IF('Eval Général'!N$51=2,'Eval Général'!N28,IF('Eval Général'!O$51=2,'Eval Général'!O28,IF('Eval Général'!P$51=2,'Eval Général'!P28,IF('Eval Général'!Q$51=2,'Eval Général'!Q28,IF('Eval Général'!R$51=2,'Eval Général'!R28,IF('Eval Général'!S$51=2,'Eval Général'!S28,IF('Eval Général'!T$51=2,'Eval Général'!T28,IF('Eval Général'!U$51=2,'Eval Général'!U28,IF('Eval Général'!V$51=2,'Eval Général'!V28,IF('Eval Général'!W$51=2,'Eval Général'!W28,0)))))))))))))))))))))</f>
        <v xml:space="preserve">WINNER GAMES </v>
      </c>
      <c r="E25" s="217" t="str">
        <f>IF('Eval Général'!C$51=3,'Eval Général'!C28,IF('Eval Général'!D$51=3,'Eval Général'!D28,IF('Eval Général'!E$51=3,'Eval Général'!E28,IF('Eval Général'!F$51=3,'Eval Général'!F28,IF('Eval Général'!G$51=3,'Eval Général'!G28,IF('Eval Général'!H$51=3,'Eval Général'!H28,IF('Eval Général'!I$51=3,'Eval Général'!I28,IF('Eval Général'!J$51=3,'Eval Général'!J28,IF('Eval Général'!K$51=3,'Eval Général'!K28,IF('Eval Général'!L$51=3,'Eval Général'!L28,IF('Eval Général'!M$51=3,'Eval Général'!M28,IF('Eval Général'!N$51=3,'Eval Général'!N28,IF('Eval Général'!O$51=3,'Eval Général'!O28,IF('Eval Général'!P$51=3,'Eval Général'!P28,IF('Eval Général'!Q$51=3,'Eval Général'!Q28,IF('Eval Général'!R$51=3,'Eval Général'!R28,IF('Eval Général'!S$51=3,'Eval Général'!S28,IF('Eval Général'!T$51=3,'Eval Général'!T28,IF('Eval Général'!U$51=3,'Eval Général'!U28,IF('Eval Général'!V$51=3,'Eval Général'!V28,IF('Eval Général'!W$51=3,'Eval Général'!W28,0)))))))))))))))))))))</f>
        <v>IRON CAR</v>
      </c>
    </row>
    <row r="26" spans="2:5" ht="20.100000000000001" customHeight="1" x14ac:dyDescent="0.25">
      <c r="B26" s="289"/>
      <c r="C26" s="114" t="str">
        <f>IF('Eval Général'!C$51=1,'Eval Général'!C29,IF('Eval Général'!D$51=1,'Eval Général'!D29,IF('Eval Général'!E$51=1,'Eval Général'!E29,IF('Eval Général'!F$51=1,'Eval Général'!F29,IF('Eval Général'!G$51=1,'Eval Général'!G29,IF('Eval Général'!H$51=1,'Eval Général'!H29,IF('Eval Général'!I$51=1,'Eval Général'!I29,IF('Eval Général'!J$51=1,'Eval Général'!J29,IF('Eval Général'!K$51=1,'Eval Général'!K29,IF('Eval Général'!L$51=1,'Eval Général'!L29,IF('Eval Général'!M$51=1,'Eval Général'!M29,IF('Eval Général'!N$51=1,'Eval Général'!N29,IF('Eval Général'!O$51=1,'Eval Général'!O29,IF('Eval Général'!P$51=1,'Eval Général'!P29,IF('Eval Général'!Q$51=1,'Eval Général'!Q29,IF('Eval Général'!R$51=1,'Eval Général'!R29,IF('Eval Général'!S$51=1,'Eval Général'!S29,IF('Eval Général'!T$51=1,'Eval Général'!T29,IF('Eval Général'!U$51=1,'Eval Général'!U29,IF('Eval Général'!V$51=1,'Eval Général'!V29,IF('Eval Général'!W$51=1,'Eval Général'!W29,0)))))))))))))))))))))</f>
        <v>Lycée</v>
      </c>
      <c r="D26" s="114" t="str">
        <f>IF('Eval Général'!C$51=2,'Eval Général'!C29,IF('Eval Général'!D$51=2,'Eval Général'!D29,IF('Eval Général'!E$51=2,'Eval Général'!E29,IF('Eval Général'!F$51=2,'Eval Général'!F29,IF('Eval Général'!G$51=2,'Eval Général'!G29,IF('Eval Général'!H$51=2,'Eval Général'!H29,IF('Eval Général'!I$51=2,'Eval Général'!I29,IF('Eval Général'!J$51=2,'Eval Général'!J29,IF('Eval Général'!K$51=2,'Eval Général'!K29,IF('Eval Général'!L$51=2,'Eval Général'!L29,IF('Eval Général'!M$51=2,'Eval Général'!M29,IF('Eval Général'!N$51=2,'Eval Général'!N29,IF('Eval Général'!O$51=2,'Eval Général'!O29,IF('Eval Général'!P$51=2,'Eval Général'!P29,IF('Eval Général'!Q$51=2,'Eval Général'!Q29,IF('Eval Général'!R$51=2,'Eval Général'!R29,IF('Eval Général'!S$51=2,'Eval Général'!S29,IF('Eval Général'!T$51=2,'Eval Général'!T29,IF('Eval Général'!U$51=2,'Eval Général'!U29,IF('Eval Général'!V$51=2,'Eval Général'!V29,IF('Eval Général'!W$51=2,'Eval Général'!W29,0)))))))))))))))))))))</f>
        <v>Lycée</v>
      </c>
      <c r="E26" s="115" t="str">
        <f>IF('Eval Général'!C$51=3,'Eval Général'!C29,IF('Eval Général'!D$51=3,'Eval Général'!D29,IF('Eval Général'!E$51=3,'Eval Général'!E29,IF('Eval Général'!F$51=3,'Eval Général'!F29,IF('Eval Général'!G$51=3,'Eval Général'!G29,IF('Eval Général'!H$51=3,'Eval Général'!H29,IF('Eval Général'!I$51=3,'Eval Général'!I29,IF('Eval Général'!J$51=3,'Eval Général'!J29,IF('Eval Général'!K$51=3,'Eval Général'!K29,IF('Eval Général'!L$51=3,'Eval Général'!L29,IF('Eval Général'!M$51=3,'Eval Général'!M29,IF('Eval Général'!N$51=3,'Eval Général'!N29,IF('Eval Général'!O$51=3,'Eval Général'!O29,IF('Eval Général'!P$51=3,'Eval Général'!P29,IF('Eval Général'!Q$51=3,'Eval Général'!Q29,IF('Eval Général'!R$51=3,'Eval Général'!R29,IF('Eval Général'!S$51=3,'Eval Général'!S29,IF('Eval Général'!T$51=3,'Eval Général'!T29,IF('Eval Général'!U$51=3,'Eval Général'!U29,IF('Eval Général'!V$51=3,'Eval Général'!V29,IF('Eval Général'!W$51=3,'Eval Général'!W29,0)))))))))))))))))))))</f>
        <v>Lycée</v>
      </c>
    </row>
    <row r="27" spans="2:5" ht="20.100000000000001" customHeight="1" x14ac:dyDescent="0.25">
      <c r="B27" s="289"/>
      <c r="C27" s="114" t="str">
        <f>IF('Eval Général'!C$51=1,'Eval Général'!C30,IF('Eval Général'!D$51=1,'Eval Général'!D30,IF('Eval Général'!E$51=1,'Eval Général'!E30,IF('Eval Général'!F$51=1,'Eval Général'!F30,IF('Eval Général'!G$51=1,'Eval Général'!G30,IF('Eval Général'!H$51=1,'Eval Général'!H30,IF('Eval Général'!I$51=1,'Eval Général'!I30,IF('Eval Général'!J$51=1,'Eval Général'!J30,IF('Eval Général'!K$51=1,'Eval Général'!K30,IF('Eval Général'!L$51=1,'Eval Général'!L30,IF('Eval Général'!M$51=1,'Eval Général'!M30,IF('Eval Général'!N$51=1,'Eval Général'!N30,IF('Eval Général'!O$51=1,'Eval Général'!O30,IF('Eval Général'!P$51=1,'Eval Général'!P30,IF('Eval Général'!Q$51=1,'Eval Général'!Q30,IF('Eval Général'!R$51=1,'Eval Général'!R30,IF('Eval Général'!S$51=1,'Eval Général'!S30,IF('Eval Général'!T$51=1,'Eval Général'!T30,IF('Eval Général'!U$51=1,'Eval Général'!U30,IF('Eval Général'!V$51=1,'Eval Général'!V30,IF('Eval Général'!W$51=1,'Eval Général'!W30,0)))))))))))))))))))))</f>
        <v>Maurice Genevoix</v>
      </c>
      <c r="D27" s="114" t="str">
        <f>IF('Eval Général'!C$51=2,'Eval Général'!C30,IF('Eval Général'!D$51=2,'Eval Général'!D30,IF('Eval Général'!E$51=2,'Eval Général'!E30,IF('Eval Général'!F$51=2,'Eval Général'!F30,IF('Eval Général'!G$51=2,'Eval Général'!G30,IF('Eval Général'!H$51=2,'Eval Général'!H30,IF('Eval Général'!I$51=2,'Eval Général'!I30,IF('Eval Général'!J$51=2,'Eval Général'!J30,IF('Eval Général'!K$51=2,'Eval Général'!K30,IF('Eval Général'!L$51=2,'Eval Général'!L30,IF('Eval Général'!M$51=2,'Eval Général'!M30,IF('Eval Général'!N$51=2,'Eval Général'!N30,IF('Eval Général'!O$51=2,'Eval Général'!O30,IF('Eval Général'!P$51=2,'Eval Général'!P30,IF('Eval Général'!Q$51=2,'Eval Général'!Q30,IF('Eval Général'!R$51=2,'Eval Général'!R30,IF('Eval Général'!S$51=2,'Eval Général'!S30,IF('Eval Général'!T$51=2,'Eval Général'!T30,IF('Eval Général'!U$51=2,'Eval Général'!U30,IF('Eval Général'!V$51=2,'Eval Général'!V30,IF('Eval Général'!W$51=2,'Eval Général'!W30,0)))))))))))))))))))))</f>
        <v>Maurice Genevoix</v>
      </c>
      <c r="E27" s="115" t="str">
        <f>IF('Eval Général'!C$51=3,'Eval Général'!C30,IF('Eval Général'!D$51=3,'Eval Général'!D30,IF('Eval Général'!E$51=3,'Eval Général'!E30,IF('Eval Général'!F$51=3,'Eval Général'!F30,IF('Eval Général'!G$51=3,'Eval Général'!G30,IF('Eval Général'!H$51=3,'Eval Général'!H30,IF('Eval Général'!I$51=3,'Eval Général'!I30,IF('Eval Général'!J$51=3,'Eval Général'!J30,IF('Eval Général'!K$51=3,'Eval Général'!K30,IF('Eval Général'!L$51=3,'Eval Général'!L30,IF('Eval Général'!M$51=3,'Eval Général'!M30,IF('Eval Général'!N$51=3,'Eval Général'!N30,IF('Eval Général'!O$51=3,'Eval Général'!O30,IF('Eval Général'!P$51=3,'Eval Général'!P30,IF('Eval Général'!Q$51=3,'Eval Général'!Q30,IF('Eval Général'!R$51=3,'Eval Général'!R30,IF('Eval Général'!S$51=3,'Eval Général'!S30,IF('Eval Général'!T$51=3,'Eval Général'!T30,IF('Eval Général'!U$51=3,'Eval Général'!U30,IF('Eval Général'!V$51=3,'Eval Général'!V30,IF('Eval Général'!W$51=3,'Eval Général'!W30,0)))))))))))))))))))))</f>
        <v>Maurice Genevoix</v>
      </c>
    </row>
    <row r="28" spans="2:5" ht="20.100000000000001" customHeight="1" thickBot="1" x14ac:dyDescent="0.3">
      <c r="B28" s="291"/>
      <c r="C28" s="116" t="str">
        <f>IF('Eval Général'!C$51=1,'Eval Général'!C31,IF('Eval Général'!D$51=1,'Eval Général'!D31,IF('Eval Général'!E$51=1,'Eval Général'!E31,IF('Eval Général'!F$51=1,'Eval Général'!F31,IF('Eval Général'!G$51=1,'Eval Général'!G31,IF('Eval Général'!H$51=1,'Eval Général'!H31,IF('Eval Général'!I$51=1,'Eval Général'!I31,IF('Eval Général'!J$51=1,'Eval Général'!J31,IF('Eval Général'!K$51=1,'Eval Général'!K31,IF('Eval Général'!L$51=1,'Eval Général'!L31,IF('Eval Général'!M$51=1,'Eval Général'!M31,IF('Eval Général'!N$51=1,'Eval Général'!N31,IF('Eval Général'!O$51=1,'Eval Général'!O31,IF('Eval Général'!P$51=1,'Eval Général'!P31,IF('Eval Général'!Q$51=1,'Eval Général'!Q31,IF('Eval Général'!R$51=1,'Eval Général'!R31,IF('Eval Général'!S$51=1,'Eval Général'!S31,IF('Eval Général'!T$51=1,'Eval Général'!T31,IF('Eval Général'!U$51=1,'Eval Général'!U31,IF('Eval Général'!V$51=1,'Eval Général'!V31,IF('Eval Général'!W$51=1,'Eval Général'!W31,0)))))))))))))))))))))</f>
        <v>Bressuire</v>
      </c>
      <c r="D28" s="116" t="str">
        <f>IF('Eval Général'!C$51=2,'Eval Général'!C31,IF('Eval Général'!D$51=2,'Eval Général'!D31,IF('Eval Général'!E$51=2,'Eval Général'!E31,IF('Eval Général'!F$51=2,'Eval Général'!F31,IF('Eval Général'!G$51=2,'Eval Général'!G31,IF('Eval Général'!H$51=2,'Eval Général'!H31,IF('Eval Général'!I$51=2,'Eval Général'!I31,IF('Eval Général'!J$51=2,'Eval Général'!J31,IF('Eval Général'!K$51=2,'Eval Général'!K31,IF('Eval Général'!L$51=2,'Eval Général'!L31,IF('Eval Général'!M$51=2,'Eval Général'!M31,IF('Eval Général'!N$51=2,'Eval Général'!N31,IF('Eval Général'!O$51=2,'Eval Général'!O31,IF('Eval Général'!P$51=2,'Eval Général'!P31,IF('Eval Général'!Q$51=2,'Eval Général'!Q31,IF('Eval Général'!R$51=2,'Eval Général'!R31,IF('Eval Général'!S$51=2,'Eval Général'!S31,IF('Eval Général'!T$51=2,'Eval Général'!T31,IF('Eval Général'!U$51=2,'Eval Général'!U31,IF('Eval Général'!V$51=2,'Eval Général'!V31,IF('Eval Général'!W$51=2,'Eval Général'!W31,0)))))))))))))))))))))</f>
        <v>Bressuire</v>
      </c>
      <c r="E28" s="117" t="str">
        <f>IF('Eval Général'!C$51=3,'Eval Général'!C31,IF('Eval Général'!D$51=3,'Eval Général'!D31,IF('Eval Général'!E$51=3,'Eval Général'!E31,IF('Eval Général'!F$51=3,'Eval Général'!F31,IF('Eval Général'!G$51=3,'Eval Général'!G31,IF('Eval Général'!H$51=3,'Eval Général'!H31,IF('Eval Général'!I$51=3,'Eval Général'!I31,IF('Eval Général'!J$51=3,'Eval Général'!J31,IF('Eval Général'!K$51=3,'Eval Général'!K31,IF('Eval Général'!L$51=3,'Eval Général'!L31,IF('Eval Général'!M$51=3,'Eval Général'!M31,IF('Eval Général'!N$51=3,'Eval Général'!N31,IF('Eval Général'!O$51=3,'Eval Général'!O31,IF('Eval Général'!P$51=3,'Eval Général'!P31,IF('Eval Général'!Q$51=3,'Eval Général'!Q31,IF('Eval Général'!R$51=3,'Eval Général'!R31,IF('Eval Général'!S$51=3,'Eval Général'!S31,IF('Eval Général'!T$51=3,'Eval Général'!T31,IF('Eval Général'!U$51=3,'Eval Général'!U31,IF('Eval Général'!V$51=3,'Eval Général'!V31,IF('Eval Général'!W$51=3,'Eval Général'!W31,0)))))))))))))))))))))</f>
        <v>Bressuire</v>
      </c>
    </row>
    <row r="29" spans="2:5" ht="20.100000000000001" customHeight="1" x14ac:dyDescent="0.25">
      <c r="B29" s="288" t="s">
        <v>132</v>
      </c>
      <c r="C29" s="112">
        <f>IF(F$40=1,F34,IF(G$40=1,G34,IF(H$40=1,H34,IF(I$40=1,I34,IF(J$40=1,J34,IF(K$40=1,K34,IF(L$40=1,L34,IF(M$40=1,M34,IF(N$40=1,N34,IF(O$40=1,O34,IF(P$40=1,P34,IF(Q$40=1,Q34,IF(R$40=1,R34,IF(S$40=1,S34,IF(T$40=1,T34,IF(U$40=1,U34,IF(V$40=1,V34,IF(W$40=1,W34,0))))))))))))))))))</f>
        <v>9</v>
      </c>
      <c r="D29" s="112">
        <f>IF(F$41=1,F34,IF(G$41=1,G34,IF(H$41=1,H34,IF(I$41=1,I34,IF(J$41=1,J34,IF(K$41=1,K34,IF(L$41=1,L34,IF(M$41=1,M34,IF(N$41=1,N34,IF(O$41=1,O34,IF(P$41=1,P34,IF(Q$41=1,Q34,IF(R$41=1,R34,IF(S$41=1,S34,IF(T$41=1,T34,IF(U$41=1,U34,IF(V$41=1,V34,IF(W$41=1,W34,0))))))))))))))))))</f>
        <v>10</v>
      </c>
      <c r="E29" s="113" t="e">
        <f>IF(F$42=1,F34,IF(G$42=1,G34,IF(H$42=1,H34,IF(I$42=1,I34,IF(J$42=1,J34,IF(K$42=1,K34,IF(L$42=1,L34,IF(M$42=1,M34,IF(N$42=1,N34,IF(O$42=1,O34,IF(P$42=1,P34,IF(Q$42=1,Q34,IF(R$42=1,R34,IF(S$42=1,S34,IF(T$42=1,T34,IF(U$42=1,U34,IF(V$42=1,V34,IF(W$42=1,W34,0))))))))))))))))))</f>
        <v>#N/A</v>
      </c>
    </row>
    <row r="30" spans="2:5" ht="20.100000000000001" customHeight="1" x14ac:dyDescent="0.25">
      <c r="B30" s="289"/>
      <c r="C30" s="219" t="str">
        <f>IF(F$40=1,F35,IF(G$40=1,G35,IF(H$40=1,H35,IF(I$40=1,I35,IF(J$40=1,J35,IF(K$40=1,K35,IF(L$40=1,L35,IF(M$40=1,M35,IF(N$40=1,N35,IF(O$40=1,O35,IF(P$40=1,P35,IF(Q$40=1,Q35,IF(R$40=1,R35,IF(S$40=1,S35,IF(T$40=1,T35,IF(U$40=1,U35,IF(V$40=1,V35,IF(W$40=1,W35,0))))))))))))))))))</f>
        <v>WWF Racing</v>
      </c>
      <c r="D30" s="218" t="str">
        <f>IF(F$41=1,F35,IF(G$41=1,G35,IF(H$41=1,H35,IF(I$41=1,I35,IF(J$41=1,J35,IF(K$41=1,K35,IF(L$41=1,L35,IF(M$41=1,M35,IF(N$41=1,N35,IF(O$41=1,O35,IF(P$41=1,P35,IF(Q$41=1,Q35,IF(R$41=1,R35,IF(S$41=1,S35,IF(T$41=1,T35,IF(U$41=1,U35,IF(V$41=1,V35,IF(W$41=1,W35,0))))))))))))))))))</f>
        <v>Agrigeek</v>
      </c>
      <c r="E30" s="115" t="e">
        <f>IF(F$42=1,F35,IF(G$42=1,G35,IF(H$42=1,H35,IF(I$42=1,I35,IF(J$42=1,J35,IF(K$42=1,K35,IF(L$42=1,L35,IF(M$42=1,M35,IF(N$42=1,N35,IF(O$42=1,O35,IF(P$42=1,P35,IF(Q$42=1,Q35,IF(R$42=1,R35,IF(S$42=1,S35,IF(T$42=1,T35,IF(U$42=1,U35,IF(V$42=1,V35,IF(W$42=1,W35,0))))))))))))))))))</f>
        <v>#N/A</v>
      </c>
    </row>
    <row r="31" spans="2:5" ht="20.100000000000001" customHeight="1" x14ac:dyDescent="0.25">
      <c r="B31" s="289"/>
      <c r="C31" s="114" t="str">
        <f>IF(F$40=1,F36,IF(G$40=1,G36,IF(H$40=1,H36,IF(I$40=1,I36,IF(J$40=1,J36,IF(K$40=1,K36,IF(L$40=1,L36,IF(M$40=1,M36,IF(N$40=1,N36,IF(O$40=1,O36,IF(P$40=1,P36,IF(Q$40=1,Q36,IF(R$40=1,R36,IF(S$40=1,S36,IF(T$40=1,T36,IF(U$40=1,U36,IF(V$40=1,V36,IF(W$40=1,W36,0))))))))))))))))))</f>
        <v>Collège</v>
      </c>
      <c r="D31" s="114" t="str">
        <f>IF(F$41=1,F36,IF(G$41=1,G36,IF(H$41=1,H36,IF(I$41=1,I36,IF(J$41=1,J36,IF(K$41=1,K36,IF(L$41=1,L36,IF(M$41=1,M36,IF(N$41=1,N36,IF(O$41=1,O36,IF(P$41=1,P36,IF(Q$41=1,Q36,IF(R$41=1,R36,IF(S$41=1,S36,IF(T$41=1,T36,IF(U$41=1,U36,IF(V$41=1,V36,IF(W$41=1,W36,0))))))))))))))))))</f>
        <v>Collège</v>
      </c>
      <c r="E31" s="115" t="e">
        <f>IF(F$42=1,F36,IF(G$42=1,G36,IF(H$42=1,H36,IF(I$42=1,I36,IF(J$42=1,J36,IF(K$42=1,K36,IF(L$42=1,L36,IF(M$42=1,M36,IF(N$42=1,N36,IF(O$42=1,O36,IF(P$42=1,P36,IF(Q$42=1,Q36,IF(R$42=1,R36,IF(S$42=1,S36,IF(T$42=1,T36,IF(U$42=1,U36,IF(V$42=1,V36,IF(W$42=1,W36,0))))))))))))))))))</f>
        <v>#N/A</v>
      </c>
    </row>
    <row r="32" spans="2:5" ht="20.100000000000001" customHeight="1" x14ac:dyDescent="0.25">
      <c r="B32" s="289"/>
      <c r="C32" s="114" t="str">
        <f>IF(F$40=1,F37,IF(G$40=1,G37,IF(H$40=1,H37,IF(I$40=1,I37,IF(J$40=1,J37,IF(K$40=1,K37,IF(L$40=1,L37,IF(M$40=1,M37,IF(N$40=1,N37,IF(O$40=1,O37,IF(P$40=1,P37,IF(Q$40=1,Q37,IF(R$40=1,R37,IF(S$40=1,S37,IF(T$40=1,T37,IF(U$40=1,U37,IF(V$40=1,V37,IF(W$40=1,W37,0))))))))))))))))))</f>
        <v>André Brouillet</v>
      </c>
      <c r="D32" s="114" t="str">
        <f>IF(F$41=1,F37,IF(G$41=1,G37,IF(H$41=1,H37,IF(I$41=1,I37,IF(J$41=1,J37,IF(K$41=1,K37,IF(L$41=1,L37,IF(M$41=1,M37,IF(N$41=1,N37,IF(O$41=1,O37,IF(P$41=1,P37,IF(Q$41=1,Q37,IF(R$41=1,R37,IF(S$41=1,S37,IF(T$41=1,T37,IF(U$41=1,U37,IF(V$41=1,V37,IF(W$41=1,W37,0))))))))))))))))))</f>
        <v>André Brouillet</v>
      </c>
      <c r="E32" s="115" t="e">
        <f>IF(F$42=1,F37,IF(G$42=1,G37,IF(H$42=1,H37,IF(I$42=1,I37,IF(J$42=1,J37,IF(K$42=1,K37,IF(L$42=1,L37,IF(M$42=1,M37,IF(N$42=1,N37,IF(O$42=1,O37,IF(P$42=1,P37,IF(Q$42=1,Q37,IF(R$42=1,R37,IF(S$42=1,S37,IF(T$42=1,T37,IF(U$42=1,U37,IF(V$42=1,V37,IF(W$42=1,W37,0))))))))))))))))))</f>
        <v>#N/A</v>
      </c>
    </row>
    <row r="33" spans="2:23" ht="20.100000000000001" customHeight="1" thickBot="1" x14ac:dyDescent="0.3">
      <c r="B33" s="291"/>
      <c r="C33" s="116" t="str">
        <f>IF(F$40=1,F38,IF(G$40=1,G38,IF(H$40=1,H38,IF(I$40=1,I38,IF(J$40=1,J38,IF(K$40=1,K38,IF(L$40=1,L38,IF(M$40=1,M38,IF(N$40=1,N38,IF(O$40=1,O38,IF(P$40=1,P38,IF(Q$40=1,Q38,IF(R$40=1,R38,IF(S$40=1,S38,IF(T$40=1,T38,IF(U$40=1,U38,IF(V$40=1,V38,IF(W$40=1,W38,0))))))))))))))))))</f>
        <v>Couhé</v>
      </c>
      <c r="D33" s="116" t="str">
        <f>IF(F$41=1,F38,IF(G$41=1,G38,IF(H$41=1,H38,IF(I$41=1,I38,IF(J$41=1,J38,IF(K$41=1,K38,IF(L$41=1,L38,IF(M$41=1,M38,IF(N$41=1,N38,IF(O$41=1,O38,IF(P$41=1,P38,IF(Q$41=1,Q38,IF(R$41=1,R38,IF(S$41=1,S38,IF(T$41=1,T38,IF(U$41=1,U38,IF(V$41=1,V38,IF(W$41=1,W38,0))))))))))))))))))</f>
        <v>Couhé</v>
      </c>
      <c r="E33" s="117" t="e">
        <f>IF(F$42=1,F38,IF(G$42=1,G38,IF(H$42=1,H38,IF(I$42=1,I38,IF(J$42=1,J38,IF(K$42=1,K38,IF(L$42=1,L38,IF(M$42=1,M38,IF(N$42=1,N38,IF(O$42=1,O38,IF(P$42=1,P38,IF(Q$42=1,Q38,IF(R$42=1,R38,IF(S$42=1,S38,IF(T$42=1,T38,IF(U$42=1,U38,IF(V$42=1,V38,IF(W$42=1,W38,0))))))))))))))))))</f>
        <v>#N/A</v>
      </c>
    </row>
    <row r="34" spans="2:23" ht="20.100000000000001" customHeight="1" x14ac:dyDescent="0.25">
      <c r="B34" s="288" t="s">
        <v>133</v>
      </c>
      <c r="C34" s="112">
        <v>1</v>
      </c>
      <c r="D34" s="112">
        <v>2</v>
      </c>
      <c r="E34" s="113">
        <v>3</v>
      </c>
      <c r="F34" s="111">
        <v>4</v>
      </c>
      <c r="G34" s="111">
        <v>5</v>
      </c>
      <c r="H34" s="111">
        <v>6</v>
      </c>
      <c r="I34" s="111">
        <v>7</v>
      </c>
      <c r="J34" s="111">
        <v>8</v>
      </c>
      <c r="K34" s="111">
        <v>9</v>
      </c>
      <c r="L34" s="111">
        <v>10</v>
      </c>
      <c r="M34" s="111">
        <v>11</v>
      </c>
      <c r="N34" s="111">
        <v>12</v>
      </c>
      <c r="O34" s="111">
        <v>13</v>
      </c>
      <c r="P34" s="111">
        <v>14</v>
      </c>
      <c r="Q34" s="111">
        <v>15</v>
      </c>
      <c r="R34" s="111">
        <v>16</v>
      </c>
      <c r="S34" s="111">
        <v>17</v>
      </c>
      <c r="T34" s="111">
        <v>18</v>
      </c>
      <c r="U34" s="111">
        <v>19</v>
      </c>
      <c r="V34" s="111">
        <v>20</v>
      </c>
      <c r="W34" s="111">
        <v>21</v>
      </c>
    </row>
    <row r="35" spans="2:23" ht="20.100000000000001" customHeight="1" x14ac:dyDescent="0.25">
      <c r="B35" s="289"/>
      <c r="C35" s="218" t="str">
        <f>IF('Eval Général'!C$21=1,'Eval Général'!C5,IF('Eval Général'!D$21=1,'Eval Général'!D5,IF('Eval Général'!E$21=1,'Eval Général'!E5,IF('Eval Général'!F$21=1,'Eval Général'!F5,IF('Eval Général'!G$21=1,'Eval Général'!G5,IF('Eval Général'!H$21=1,'Eval Général'!H5,IF('Eval Général'!I$21=1,'Eval Général'!I5,IF('Eval Général'!J$21=1,'Eval Général'!J5,IF('Eval Général'!K$21=1,'Eval Général'!K5,IF('Eval Général'!L$21=1,'Eval Général'!L5,IF('Eval Général'!M$21=1,'Eval Général'!M5,IF('Eval Général'!N$21=1,'Eval Général'!N5,IF('Eval Général'!O$21=1,'Eval Général'!O5,IF('Eval Général'!P$21=1,'Eval Général'!P5,IF('Eval Général'!Q$21=1,'Eval Général'!Q5,IF('Eval Général'!R$21=1,'Eval Général'!R5,IF('Eval Général'!S$21=1,'Eval Général'!S5,IF('Eval Général'!T$21=1,'Eval Général'!T5,IF('Eval Général'!U$21=1,'Eval Général'!U5,IF('Eval Général'!V$21=1,'Eval Général'!V5,IF('Eval Général'!W$21=1,'Eval Général'!W5,0)))))))))))))))))))))</f>
        <v xml:space="preserve">WINNER GAMES </v>
      </c>
      <c r="D35" s="218" t="str">
        <f>IF('Eval Général'!C$21=2,'Eval Général'!C5,IF('Eval Général'!D$21=2,'Eval Général'!D5,IF('Eval Général'!E$21=2,'Eval Général'!E5,IF('Eval Général'!F$21=2,'Eval Général'!F5,IF('Eval Général'!G$21=2,'Eval Général'!G5,IF('Eval Général'!H$21=2,'Eval Général'!H5,IF('Eval Général'!I$21=2,'Eval Général'!I5,IF('Eval Général'!J$21=2,'Eval Général'!J5,IF('Eval Général'!K$21=2,'Eval Général'!K5,IF('Eval Général'!L$21=2,'Eval Général'!L5,IF('Eval Général'!M$21=2,'Eval Général'!M5,IF('Eval Général'!N$21=2,'Eval Général'!N5,IF('Eval Général'!O$21=2,'Eval Général'!O5,IF('Eval Général'!P$21=2,'Eval Général'!P5,IF('Eval Général'!Q$21=2,'Eval Général'!Q5,IF('Eval Général'!R$21=2,'Eval Général'!R5,IF('Eval Général'!S$21=2,'Eval Général'!S5,IF('Eval Général'!T$21=2,'Eval Général'!T5,IF('Eval Général'!U$21=2,'Eval Général'!U5,IF('Eval Général'!V$21=2,'Eval Général'!V5,IF('Eval Général'!W$21=2,'Eval Général'!W5,0)))))))))))))))))))))</f>
        <v>LUCKY PILOTS</v>
      </c>
      <c r="E35" s="217" t="str">
        <f>IF('Eval Général'!C$21=3,'Eval Général'!C5,IF('Eval Général'!D$21=3,'Eval Général'!D5,IF('Eval Général'!E$21=3,'Eval Général'!E5,IF('Eval Général'!F$21=3,'Eval Général'!F5,IF('Eval Général'!G$21=3,'Eval Général'!G5,IF('Eval Général'!H$21=3,'Eval Général'!H5,IF('Eval Général'!I$21=3,'Eval Général'!I5,IF('Eval Général'!J$21=3,'Eval Général'!J5,IF('Eval Général'!K$21=3,'Eval Général'!K5,IF('Eval Général'!L$21=3,'Eval Général'!L5,IF('Eval Général'!M$21=3,'Eval Général'!M5,IF('Eval Général'!N$21=3,'Eval Général'!N5,IF('Eval Général'!O$21=3,'Eval Général'!O5,IF('Eval Général'!P$21=3,'Eval Général'!P5,IF('Eval Général'!Q$21=3,'Eval Général'!Q5,IF('Eval Général'!R$21=3,'Eval Général'!R5,IF('Eval Général'!S$21=3,'Eval Général'!S5,IF('Eval Général'!T$21=3,'Eval Général'!T5,IF('Eval Général'!U$21=3,'Eval Général'!U5,IF('Eval Général'!V$21=3,'Eval Général'!V5,IF('Eval Général'!W$21=3,'Eval Général'!W5,0)))))))))))))))))))))</f>
        <v>HAB5</v>
      </c>
      <c r="F35" s="111" t="str">
        <f>IF('Eval Général'!C$21=4,'Eval Général'!C5,IF('Eval Général'!D$21=4,'Eval Général'!D5,IF('Eval Général'!E$21=4,'Eval Général'!E5,IF('Eval Général'!F$21=4,'Eval Général'!F5,IF('Eval Général'!G$21=4,'Eval Général'!G5,IF('Eval Général'!H$21=4,'Eval Général'!H5,IF('Eval Général'!I$21=4,'Eval Général'!I5,IF('Eval Général'!J$21=4,'Eval Général'!J5,IF('Eval Général'!K$21=4,'Eval Général'!K5,IF('Eval Général'!L$21=4,'Eval Général'!L5,IF('Eval Général'!M$21=4,'Eval Général'!M5,IF('Eval Général'!N$21=4,'Eval Général'!N5,IF('Eval Général'!O$21=4,'Eval Général'!O5,IF('Eval Général'!P$21=4,'Eval Général'!P5,IF('Eval Général'!Q$21=4,'Eval Général'!Q5,IF('Eval Général'!R$21=4,'Eval Général'!R5,IF('Eval Général'!S$21=4,'Eval Général'!S5,IF('Eval Général'!T$21=4,'Eval Général'!T5,IF('Eval Général'!U$21=4,'Eval Général'!U5,IF('Eval Général'!V$21=4,'Eval Général'!V5,IF('Eval Général'!W$21=4,'Eval Général'!W5,0)))))))))))))))))))))</f>
        <v xml:space="preserve">R'MES </v>
      </c>
      <c r="G35" s="111" t="str">
        <f>IF('Eval Général'!C$21=5,'Eval Général'!C5,IF('Eval Général'!D$21=5,'Eval Général'!D5,IF('Eval Général'!E$21=5,'Eval Général'!E5,IF('Eval Général'!F$21=5,'Eval Général'!F5,IF('Eval Général'!G$21=5,'Eval Général'!G5,IF('Eval Général'!H$21=5,'Eval Général'!H5,IF('Eval Général'!I$21=5,'Eval Général'!I5,IF('Eval Général'!J$21=5,'Eval Général'!J5,IF('Eval Général'!K$21=5,'Eval Général'!K5,IF('Eval Général'!L$21=5,'Eval Général'!L5,IF('Eval Général'!M$21=5,'Eval Général'!M5,IF('Eval Général'!N$21=5,'Eval Général'!N5,IF('Eval Général'!O$21=5,'Eval Général'!O5,IF('Eval Général'!P$21=5,'Eval Général'!P5,IF('Eval Général'!Q$21=5,'Eval Général'!Q5,IF('Eval Général'!R$21=5,'Eval Général'!R5,IF('Eval Général'!S$21=5,'Eval Général'!S5,IF('Eval Général'!T$21=5,'Eval Général'!T5,IF('Eval Général'!U$21=5,'Eval Général'!U5,IF('Eval Général'!V$21=5,'Eval Général'!V5,IF('Eval Général'!W$21=5,'Eval Général'!W5,0)))))))))))))))))))))</f>
        <v>IRON CAR</v>
      </c>
      <c r="H35" s="111" t="str">
        <f>IF('Eval Général'!C$21=6,'Eval Général'!C5,IF('Eval Général'!D$21=6,'Eval Général'!D5,IF('Eval Général'!E$21=6,'Eval Général'!E5,IF('Eval Général'!F$21=6,'Eval Général'!F5,IF('Eval Général'!G$21=6,'Eval Général'!G5,IF('Eval Général'!H$21=6,'Eval Général'!H5,IF('Eval Général'!I$21=6,'Eval Général'!I5,IF('Eval Général'!J$21=6,'Eval Général'!J5,IF('Eval Général'!K$21=6,'Eval Général'!K5,IF('Eval Général'!L$21=6,'Eval Général'!L5,IF('Eval Général'!M$21=6,'Eval Général'!M5,IF('Eval Général'!N$21=6,'Eval Général'!N5,IF('Eval Général'!O$21=6,'Eval Général'!O5,IF('Eval Général'!P$21=6,'Eval Général'!P5,IF('Eval Général'!Q$21=6,'Eval Général'!Q5,IF('Eval Général'!R$21=6,'Eval Général'!R5,IF('Eval Général'!S$21=6,'Eval Général'!S5,IF('Eval Général'!T$21=6,'Eval Général'!T5,IF('Eval Général'!U$21=6,'Eval Général'!U5,IF('Eval Général'!V$21=6,'Eval Général'!V5,IF('Eval Général'!W$21=6,'Eval Général'!W5,0)))))))))))))))))))))</f>
        <v>M81</v>
      </c>
      <c r="I35" s="111" t="str">
        <f>IF('Eval Général'!C$21=7,'Eval Général'!C5,IF('Eval Général'!D$21=7,'Eval Général'!D5,IF('Eval Général'!E$21=7,'Eval Général'!E5,IF('Eval Général'!F$21=7,'Eval Général'!F5,IF('Eval Général'!G$21=7,'Eval Général'!G5,IF('Eval Général'!H$21=7,'Eval Général'!H5,IF('Eval Général'!I$21=7,'Eval Général'!I5,IF('Eval Général'!J$21=7,'Eval Général'!J5,IF('Eval Général'!K$21=7,'Eval Général'!K5,IF('Eval Général'!L$21=7,'Eval Général'!L5,IF('Eval Général'!M$21=7,'Eval Général'!M5,IF('Eval Général'!N$21=7,'Eval Général'!N5,IF('Eval Général'!O$21=7,'Eval Général'!O5,IF('Eval Général'!P$21=7,'Eval Général'!P5,IF('Eval Général'!Q$21=7,'Eval Général'!Q5,IF('Eval Général'!R$21=7,'Eval Général'!R5,IF('Eval Général'!S$21=7,'Eval Général'!S5,IF('Eval Général'!T$21=7,'Eval Général'!T5,IF('Eval Général'!U$21=7,'Eval Général'!U5,IF('Eval Général'!V$21=7,'Eval Général'!V5,IF('Eval Général'!W$21=7,'Eval Général'!W5,0)))))))))))))))))))))</f>
        <v>ROLLERCOASTER</v>
      </c>
      <c r="J35" s="111" t="str">
        <f>IF('Eval Général'!C$21=8,'Eval Général'!C5,IF('Eval Général'!D$21=8,'Eval Général'!D5,IF('Eval Général'!E$21=8,'Eval Général'!E5,IF('Eval Général'!F$21=8,'Eval Général'!F5,IF('Eval Général'!G$21=8,'Eval Général'!G5,IF('Eval Général'!H$21=8,'Eval Général'!H5,IF('Eval Général'!I$21=8,'Eval Général'!I5,IF('Eval Général'!J$21=8,'Eval Général'!J5,IF('Eval Général'!K$21=8,'Eval Général'!K5,IF('Eval Général'!L$21=8,'Eval Général'!L5,IF('Eval Général'!M$21=8,'Eval Général'!M5,IF('Eval Général'!N$21=8,'Eval Général'!N5,IF('Eval Général'!O$21=8,'Eval Général'!O5,IF('Eval Général'!P$21=8,'Eval Général'!P5,IF('Eval Général'!Q$21=8,'Eval Général'!Q5,IF('Eval Général'!R$21=8,'Eval Général'!R5,IF('Eval Général'!S$21=8,'Eval Général'!S5,IF('Eval Général'!T$21=8,'Eval Général'!T5,IF('Eval Général'!U$21=8,'Eval Général'!U5,IF('Eval Général'!V$21=8,'Eval Général'!V5,IF('Eval Général'!W$21=8,'Eval Général'!W5,0)))))))))))))))))))))</f>
        <v>Méléma</v>
      </c>
      <c r="K35" s="111" t="str">
        <f>IF('Eval Général'!C$21=9,'Eval Général'!C5,IF('Eval Général'!D$21=9,'Eval Général'!D5,IF('Eval Général'!E$21=9,'Eval Général'!E5,IF('Eval Général'!F$21=9,'Eval Général'!F5,IF('Eval Général'!G$21=9,'Eval Général'!G5,IF('Eval Général'!H$21=9,'Eval Général'!H5,IF('Eval Général'!I$21=9,'Eval Général'!I5,IF('Eval Général'!J$21=9,'Eval Général'!J5,IF('Eval Général'!K$21=9,'Eval Général'!K5,IF('Eval Général'!L$21=9,'Eval Général'!L5,IF('Eval Général'!M$21=9,'Eval Général'!M5,IF('Eval Général'!N$21=9,'Eval Général'!N5,IF('Eval Général'!O$21=9,'Eval Général'!O5,IF('Eval Général'!P$21=9,'Eval Général'!P5,IF('Eval Général'!Q$21=9,'Eval Général'!Q5,IF('Eval Général'!R$21=9,'Eval Général'!R5,IF('Eval Général'!S$21=9,'Eval Général'!S5,IF('Eval Général'!T$21=9,'Eval Général'!T5,IF('Eval Général'!U$21=9,'Eval Général'!U5,IF('Eval Général'!V$21=9,'Eval Général'!V5,IF('Eval Général'!W$21=9,'Eval Général'!W5,0)))))))))))))))))))))</f>
        <v>WWF Racing</v>
      </c>
      <c r="L35" s="111" t="str">
        <f>IF('Eval Général'!C$21=10,'Eval Général'!C5,IF('Eval Général'!D$21=10,'Eval Général'!D5,IF('Eval Général'!E$21=10,'Eval Général'!E5,IF('Eval Général'!F$21=10,'Eval Général'!F5,IF('Eval Général'!G$21=10,'Eval Général'!G5,IF('Eval Général'!H$21=10,'Eval Général'!H5,IF('Eval Général'!I$21=10,'Eval Général'!I5,IF('Eval Général'!J$21=10,'Eval Général'!J5,IF('Eval Général'!K$21=10,'Eval Général'!K5,IF('Eval Général'!L$21=10,'Eval Général'!L5,IF('Eval Général'!M$21=10,'Eval Général'!M5,IF('Eval Général'!N$21=10,'Eval Général'!N5,IF('Eval Général'!O$21=10,'Eval Général'!O5,IF('Eval Général'!P$21=10,'Eval Général'!P5,IF('Eval Général'!Q$21=10,'Eval Général'!Q5,IF('Eval Général'!R$21=10,'Eval Général'!R5,IF('Eval Général'!S$21=10,'Eval Général'!S5,IF('Eval Général'!T$21=10,'Eval Général'!T5,IF('Eval Général'!U$21=10,'Eval Général'!U5,IF('Eval Général'!V$21=10,'Eval Général'!V5,IF('Eval Général'!W$21=10,'Eval Général'!W5,0)))))))))))))))))))))</f>
        <v>Agrigeek</v>
      </c>
      <c r="M35" s="111" t="e">
        <f>IF('Eval Général'!C$21=11,'Eval Général'!C5,IF('Eval Général'!D$21=11,'Eval Général'!D5,IF('Eval Général'!E$21=11,'Eval Général'!E5,IF('Eval Général'!F$21=11,'Eval Général'!F5,IF('Eval Général'!G$21=11,'Eval Général'!G5,IF('Eval Général'!H$21=11,'Eval Général'!H5,IF('Eval Général'!I$21=11,'Eval Général'!I5,IF('Eval Général'!J$21=11,'Eval Général'!J5,IF('Eval Général'!K$21=11,'Eval Général'!K5,IF('Eval Général'!L$21=11,'Eval Général'!L5,IF('Eval Général'!M$21=11,'Eval Général'!M5,IF('Eval Général'!N$21=11,'Eval Général'!N5,IF('Eval Général'!O$21=11,'Eval Général'!O5,IF('Eval Général'!P$21=11,'Eval Général'!P5,IF('Eval Général'!Q$21=11,'Eval Général'!Q5,IF('Eval Général'!R$21=11,'Eval Général'!R5,IF('Eval Général'!S$21=11,'Eval Général'!S5,IF('Eval Général'!T$21=11,'Eval Général'!T5,IF('Eval Général'!U$21=11,'Eval Général'!U5,IF('Eval Général'!V$21=11,'Eval Général'!V5,IF('Eval Général'!W$21=11,'Eval Général'!W5,0)))))))))))))))))))))</f>
        <v>#N/A</v>
      </c>
      <c r="N35" s="111" t="e">
        <f>IF('Eval Général'!C$21=12,'Eval Général'!C5,IF('Eval Général'!D$21=12,'Eval Général'!D5,IF('Eval Général'!E$21=12,'Eval Général'!E5,IF('Eval Général'!F$21=12,'Eval Général'!F5,IF('Eval Général'!G$21=12,'Eval Général'!G5,IF('Eval Général'!H$21=12,'Eval Général'!H5,IF('Eval Général'!I$21=12,'Eval Général'!I5,IF('Eval Général'!J$21=12,'Eval Général'!J5,IF('Eval Général'!K$21=12,'Eval Général'!K5,IF('Eval Général'!L$21=12,'Eval Général'!L5,IF('Eval Général'!M$21=12,'Eval Général'!M5,IF('Eval Général'!N$21=12,'Eval Général'!N5,IF('Eval Général'!O$21=12,'Eval Général'!O5,IF('Eval Général'!P$21=12,'Eval Général'!P5,IF('Eval Général'!Q$21=12,'Eval Général'!Q5,IF('Eval Général'!R$21=12,'Eval Général'!R5,IF('Eval Général'!S$21=12,'Eval Général'!S5,IF('Eval Général'!T$21=12,'Eval Général'!T5,IF('Eval Général'!U$21=12,'Eval Général'!U5,IF('Eval Général'!V$21=12,'Eval Général'!V5,IF('Eval Général'!W$21=12,'Eval Général'!W5,0)))))))))))))))))))))</f>
        <v>#N/A</v>
      </c>
      <c r="O35" s="111" t="e">
        <f>IF('Eval Général'!C$21=13,'Eval Général'!C5,IF('Eval Général'!D$21=13,'Eval Général'!D5,IF('Eval Général'!E$21=13,'Eval Général'!E5,IF('Eval Général'!F$21=13,'Eval Général'!F5,IF('Eval Général'!G$21=13,'Eval Général'!G5,IF('Eval Général'!H$21=13,'Eval Général'!H5,IF('Eval Général'!I$21=13,'Eval Général'!I5,IF('Eval Général'!J$21=13,'Eval Général'!J5,IF('Eval Général'!K$21=13,'Eval Général'!K5,IF('Eval Général'!L$21=13,'Eval Général'!L5,IF('Eval Général'!M$21=13,'Eval Général'!M5,IF('Eval Général'!N$21=13,'Eval Général'!N5,IF('Eval Général'!O$21=13,'Eval Général'!O5,IF('Eval Général'!P$21=13,'Eval Général'!P5,IF('Eval Général'!Q$21=13,'Eval Général'!Q5,IF('Eval Général'!R$21=13,'Eval Général'!R5,IF('Eval Général'!S$21=13,'Eval Général'!S5,IF('Eval Général'!T$21=13,'Eval Général'!T5,IF('Eval Général'!U$21=13,'Eval Général'!U5,IF('Eval Général'!V$21=13,'Eval Général'!V5,IF('Eval Général'!W$21=13,'Eval Général'!W5,0)))))))))))))))))))))</f>
        <v>#N/A</v>
      </c>
      <c r="P35" s="111" t="e">
        <f>IF('Eval Général'!C$21=14,'Eval Général'!C5,IF('Eval Général'!D$21=14,'Eval Général'!D5,IF('Eval Général'!E$21=14,'Eval Général'!E5,IF('Eval Général'!F$21=14,'Eval Général'!F5,IF('Eval Général'!G$21=14,'Eval Général'!G5,IF('Eval Général'!H$21=14,'Eval Général'!H5,IF('Eval Général'!I$21=14,'Eval Général'!I5,IF('Eval Général'!J$21=14,'Eval Général'!J5,IF('Eval Général'!K$21=14,'Eval Général'!K5,IF('Eval Général'!L$21=14,'Eval Général'!L5,IF('Eval Général'!M$21=14,'Eval Général'!M5,IF('Eval Général'!N$21=14,'Eval Général'!N5,IF('Eval Général'!O$21=14,'Eval Général'!O5,IF('Eval Général'!P$21=14,'Eval Général'!P5,IF('Eval Général'!Q$21=14,'Eval Général'!Q5,IF('Eval Général'!R$21=14,'Eval Général'!R5,IF('Eval Général'!S$21=14,'Eval Général'!S5,IF('Eval Général'!T$21=14,'Eval Général'!T5,IF('Eval Général'!U$21=14,'Eval Général'!U5,IF('Eval Général'!V$21=14,'Eval Général'!V5,IF('Eval Général'!W$21=14,'Eval Général'!W5,0)))))))))))))))))))))</f>
        <v>#N/A</v>
      </c>
      <c r="Q35" s="111" t="e">
        <f>IF('Eval Général'!C$21=15,'Eval Général'!C5,IF('Eval Général'!D$21=15,'Eval Général'!D5,IF('Eval Général'!E$21=15,'Eval Général'!E5,IF('Eval Général'!F$21=15,'Eval Général'!F5,IF('Eval Général'!G$21=15,'Eval Général'!G5,IF('Eval Général'!H$21=15,'Eval Général'!H5,IF('Eval Général'!I$21=15,'Eval Général'!I5,IF('Eval Général'!J$21=15,'Eval Général'!J5,IF('Eval Général'!K$21=15,'Eval Général'!K5,IF('Eval Général'!L$21=15,'Eval Général'!L5,IF('Eval Général'!M$21=15,'Eval Général'!M5,IF('Eval Général'!N$21=15,'Eval Général'!N5,IF('Eval Général'!O$21=15,'Eval Général'!O5,IF('Eval Général'!P$21=15,'Eval Général'!P5,IF('Eval Général'!Q$21=15,'Eval Général'!Q5,IF('Eval Général'!R$21=15,'Eval Général'!R5,IF('Eval Général'!S$21=15,'Eval Général'!S5,IF('Eval Général'!T$21=15,'Eval Général'!T5,IF('Eval Général'!U$21=15,'Eval Général'!U5,IF('Eval Général'!V$21=15,'Eval Général'!V5,IF('Eval Général'!W$21=15,'Eval Général'!W5,0)))))))))))))))))))))</f>
        <v>#N/A</v>
      </c>
      <c r="R35" s="111" t="e">
        <f>IF('Eval Général'!C$21=16,'Eval Général'!C5,IF('Eval Général'!D$21=16,'Eval Général'!D5,IF('Eval Général'!E$21=16,'Eval Général'!E5,IF('Eval Général'!F$21=16,'Eval Général'!F5,IF('Eval Général'!G$21=16,'Eval Général'!G5,IF('Eval Général'!H$21=16,'Eval Général'!H5,IF('Eval Général'!I$21=16,'Eval Général'!I5,IF('Eval Général'!J$21=16,'Eval Général'!J5,IF('Eval Général'!K$21=16,'Eval Général'!K5,IF('Eval Général'!L$21=16,'Eval Général'!L5,IF('Eval Général'!M$21=16,'Eval Général'!M5,IF('Eval Général'!N$21=16,'Eval Général'!N5,IF('Eval Général'!O$21=16,'Eval Général'!O5,IF('Eval Général'!P$21=16,'Eval Général'!P5,IF('Eval Général'!Q$21=16,'Eval Général'!Q5,IF('Eval Général'!R$21=16,'Eval Général'!R5,IF('Eval Général'!S$21=16,'Eval Général'!S5,IF('Eval Général'!T$21=16,'Eval Général'!T5,IF('Eval Général'!U$21=16,'Eval Général'!U5,IF('Eval Général'!V$21=16,'Eval Général'!V5,IF('Eval Général'!W$21=16,'Eval Général'!W5,0)))))))))))))))))))))</f>
        <v>#N/A</v>
      </c>
      <c r="S35" s="111" t="e">
        <f>IF('Eval Général'!C$21=17,'Eval Général'!C5,IF('Eval Général'!D$21=17,'Eval Général'!D5,IF('Eval Général'!E$21=17,'Eval Général'!E5,IF('Eval Général'!F$21=17,'Eval Général'!F5,IF('Eval Général'!G$21=17,'Eval Général'!G5,IF('Eval Général'!H$21=17,'Eval Général'!H5,IF('Eval Général'!I$21=17,'Eval Général'!I5,IF('Eval Général'!J$21=17,'Eval Général'!J5,IF('Eval Général'!K$21=17,'Eval Général'!K5,IF('Eval Général'!L$21=17,'Eval Général'!L5,IF('Eval Général'!M$21=17,'Eval Général'!M5,IF('Eval Général'!N$21=17,'Eval Général'!N5,IF('Eval Général'!O$21=17,'Eval Général'!O5,IF('Eval Général'!P$21=17,'Eval Général'!P5,IF('Eval Général'!Q$21=17,'Eval Général'!Q5,IF('Eval Général'!R$21=17,'Eval Général'!R5,IF('Eval Général'!S$21=17,'Eval Général'!S5,IF('Eval Général'!T$21=17,'Eval Général'!T5,IF('Eval Général'!U$21=17,'Eval Général'!U5,IF('Eval Général'!V$21=17,'Eval Général'!V5,IF('Eval Général'!W$21=17,'Eval Général'!W5,0)))))))))))))))))))))</f>
        <v>#N/A</v>
      </c>
      <c r="T35" s="111" t="e">
        <f>IF('Eval Général'!C$21=18,'Eval Général'!C5,IF('Eval Général'!D$21=18,'Eval Général'!D5,IF('Eval Général'!E$21=18,'Eval Général'!E5,IF('Eval Général'!F$21=18,'Eval Général'!F5,IF('Eval Général'!G$21=18,'Eval Général'!G5,IF('Eval Général'!H$21=18,'Eval Général'!H5,IF('Eval Général'!I$21=18,'Eval Général'!I5,IF('Eval Général'!J$21=18,'Eval Général'!J5,IF('Eval Général'!K$21=18,'Eval Général'!K5,IF('Eval Général'!L$21=18,'Eval Général'!L5,IF('Eval Général'!M$21=18,'Eval Général'!M5,IF('Eval Général'!N$21=18,'Eval Général'!N5,IF('Eval Général'!O$21=18,'Eval Général'!O5,IF('Eval Général'!P$21=18,'Eval Général'!P5,IF('Eval Général'!Q$21=18,'Eval Général'!Q5,IF('Eval Général'!R$21=18,'Eval Général'!R5,IF('Eval Général'!S$21=18,'Eval Général'!S5,IF('Eval Général'!T$21=18,'Eval Général'!T5,IF('Eval Général'!U$21=18,'Eval Général'!U5,IF('Eval Général'!V$21=18,'Eval Général'!V5,IF('Eval Général'!W$21=18,'Eval Général'!W5,0)))))))))))))))))))))</f>
        <v>#N/A</v>
      </c>
      <c r="U35" s="111" t="e">
        <f>IF('Eval Général'!C$21=19,'Eval Général'!C5,IF('Eval Général'!D$21=19,'Eval Général'!D5,IF('Eval Général'!E$21=19,'Eval Général'!E5,IF('Eval Général'!F$21=19,'Eval Général'!F5,IF('Eval Général'!G$21=19,'Eval Général'!G5,IF('Eval Général'!H$21=19,'Eval Général'!H5,IF('Eval Général'!I$21=19,'Eval Général'!I5,IF('Eval Général'!J$21=19,'Eval Général'!J5,IF('Eval Général'!K$21=19,'Eval Général'!K5,IF('Eval Général'!L$21=19,'Eval Général'!L5,IF('Eval Général'!M$21=19,'Eval Général'!M5,IF('Eval Général'!N$21=19,'Eval Général'!N5,IF('Eval Général'!O$21=19,'Eval Général'!O5,IF('Eval Général'!P$21=19,'Eval Général'!P5,IF('Eval Général'!Q$21=19,'Eval Général'!Q5,IF('Eval Général'!R$21=19,'Eval Général'!R5,IF('Eval Général'!S$21=19,'Eval Général'!S5,IF('Eval Général'!T$21=19,'Eval Général'!T5,IF('Eval Général'!U$21=19,'Eval Général'!U5,IF('Eval Général'!V$21=19,'Eval Général'!V5,IF('Eval Général'!W$21=19,'Eval Général'!W5,0)))))))))))))))))))))</f>
        <v>#N/A</v>
      </c>
      <c r="V35" s="111" t="e">
        <f>IF('Eval Général'!C$21=20,'Eval Général'!C5,IF('Eval Général'!D$21=20,'Eval Général'!D5,IF('Eval Général'!E$21=20,'Eval Général'!E5,IF('Eval Général'!F$21=20,'Eval Général'!F5,IF('Eval Général'!G$21=20,'Eval Général'!G5,IF('Eval Général'!H$21=20,'Eval Général'!H5,IF('Eval Général'!I$21=20,'Eval Général'!I5,IF('Eval Général'!J$21=20,'Eval Général'!J5,IF('Eval Général'!K$21=20,'Eval Général'!K5,IF('Eval Général'!L$21=20,'Eval Général'!L5,IF('Eval Général'!M$21=20,'Eval Général'!M5,IF('Eval Général'!N$21=20,'Eval Général'!N5,IF('Eval Général'!O$21=20,'Eval Général'!O5,IF('Eval Général'!P$21=20,'Eval Général'!P5,IF('Eval Général'!Q$21=20,'Eval Général'!Q5,IF('Eval Général'!R$21=20,'Eval Général'!R5,IF('Eval Général'!S$21=20,'Eval Général'!S5,IF('Eval Général'!T$21=20,'Eval Général'!T5,IF('Eval Général'!U$21=20,'Eval Général'!U5,IF('Eval Général'!V$21=20,'Eval Général'!V5,IF('Eval Général'!W$21=20,'Eval Général'!W5,0)))))))))))))))))))))</f>
        <v>#N/A</v>
      </c>
      <c r="W35" s="111" t="e">
        <f>IF('Eval Général'!C$21=21,'Eval Général'!C5,IF('Eval Général'!D$21=21,'Eval Général'!D5,IF('Eval Général'!E$21=21,'Eval Général'!E5,IF('Eval Général'!F$21=21,'Eval Général'!F5,IF('Eval Général'!G$21=21,'Eval Général'!G5,IF('Eval Général'!H$21=21,'Eval Général'!H5,IF('Eval Général'!I$21=21,'Eval Général'!I5,IF('Eval Général'!J$21=21,'Eval Général'!J5,IF('Eval Général'!K$21=21,'Eval Général'!K5,IF('Eval Général'!L$21=21,'Eval Général'!L5,IF('Eval Général'!M$21=21,'Eval Général'!M5,IF('Eval Général'!N$21=21,'Eval Général'!N5,IF('Eval Général'!O$21=21,'Eval Général'!O5,IF('Eval Général'!P$21=21,'Eval Général'!P5,IF('Eval Général'!Q$21=21,'Eval Général'!Q5,IF('Eval Général'!R$21=21,'Eval Général'!R5,IF('Eval Général'!S$21=21,'Eval Général'!S5,IF('Eval Général'!T$21=21,'Eval Général'!T5,IF('Eval Général'!U$21=21,'Eval Général'!U5,IF('Eval Général'!V$21=21,'Eval Général'!V5,IF('Eval Général'!W$21=21,'Eval Général'!W5,0)))))))))))))))))))))</f>
        <v>#N/A</v>
      </c>
    </row>
    <row r="36" spans="2:23" ht="20.100000000000001" customHeight="1" x14ac:dyDescent="0.25">
      <c r="B36" s="289"/>
      <c r="C36" s="114" t="str">
        <f>IF('Eval Général'!C$21=1,'Eval Général'!C6,IF('Eval Général'!D$21=1,'Eval Général'!D6,IF('Eval Général'!E$21=1,'Eval Général'!E6,IF('Eval Général'!F$21=1,'Eval Général'!F6,IF('Eval Général'!G$21=1,'Eval Général'!G6,IF('Eval Général'!H$21=1,'Eval Général'!H6,IF('Eval Général'!I$21=1,'Eval Général'!I6,IF('Eval Général'!J$21=1,'Eval Général'!J6,IF('Eval Général'!K$21=1,'Eval Général'!K6,IF('Eval Général'!L$21=1,'Eval Général'!L6,IF('Eval Général'!M$21=1,'Eval Général'!M6,IF('Eval Général'!N$21=1,'Eval Général'!N6,IF('Eval Général'!O$21=1,'Eval Général'!O6,IF('Eval Général'!P$21=1,'Eval Général'!P6,IF('Eval Général'!Q$21=1,'Eval Général'!Q6,IF('Eval Général'!R$21=1,'Eval Général'!R6,IF('Eval Général'!S$21=1,'Eval Général'!S6,IF('Eval Général'!T$21=1,'Eval Général'!T6,IF('Eval Général'!U$21=1,'Eval Général'!U6,IF('Eval Général'!V$21=1,'Eval Général'!V6,IF('Eval Général'!W$21=1,'Eval Général'!W6,0)))))))))))))))))))))</f>
        <v>Lycée</v>
      </c>
      <c r="D36" s="114" t="str">
        <f>IF('Eval Général'!C$21=2,'Eval Général'!C6,IF('Eval Général'!D$21=2,'Eval Général'!D6,IF('Eval Général'!E$21=2,'Eval Général'!E6,IF('Eval Général'!F$21=2,'Eval Général'!F6,IF('Eval Général'!G$21=2,'Eval Général'!G6,IF('Eval Général'!H$21=2,'Eval Général'!H6,IF('Eval Général'!I$21=2,'Eval Général'!I6,IF('Eval Général'!J$21=2,'Eval Général'!J6,IF('Eval Général'!K$21=2,'Eval Général'!K6,IF('Eval Général'!L$21=2,'Eval Général'!L6,IF('Eval Général'!M$21=2,'Eval Général'!M6,IF('Eval Général'!N$21=2,'Eval Général'!N6,IF('Eval Général'!O$21=2,'Eval Général'!O6,IF('Eval Général'!P$21=2,'Eval Général'!P6,IF('Eval Général'!Q$21=2,'Eval Général'!Q6,IF('Eval Général'!R$21=2,'Eval Général'!R6,IF('Eval Général'!S$21=2,'Eval Général'!S6,IF('Eval Général'!T$21=2,'Eval Général'!T6,IF('Eval Général'!U$21=2,'Eval Général'!U6,IF('Eval Général'!V$21=2,'Eval Général'!V6,IF('Eval Général'!W$21=2,'Eval Général'!W6,0)))))))))))))))))))))</f>
        <v>Lycée</v>
      </c>
      <c r="E36" s="115" t="str">
        <f>IF('Eval Général'!C$21=3,'Eval Général'!C6,IF('Eval Général'!D$21=3,'Eval Général'!D6,IF('Eval Général'!E$21=3,'Eval Général'!E6,IF('Eval Général'!F$21=3,'Eval Général'!F6,IF('Eval Général'!G$21=3,'Eval Général'!G6,IF('Eval Général'!H$21=3,'Eval Général'!H6,IF('Eval Général'!I$21=3,'Eval Général'!I6,IF('Eval Général'!J$21=3,'Eval Général'!J6,IF('Eval Général'!K$21=3,'Eval Général'!K6,IF('Eval Général'!L$21=3,'Eval Général'!L6,IF('Eval Général'!M$21=3,'Eval Général'!M6,IF('Eval Général'!N$21=3,'Eval Général'!N6,IF('Eval Général'!O$21=3,'Eval Général'!O6,IF('Eval Général'!P$21=3,'Eval Général'!P6,IF('Eval Général'!Q$21=3,'Eval Général'!Q6,IF('Eval Général'!R$21=3,'Eval Général'!R6,IF('Eval Général'!S$21=3,'Eval Général'!S6,IF('Eval Général'!T$21=3,'Eval Général'!T6,IF('Eval Général'!U$21=3,'Eval Général'!U6,IF('Eval Général'!V$21=3,'Eval Général'!V6,IF('Eval Général'!W$21=3,'Eval Général'!W6,0)))))))))))))))))))))</f>
        <v>Lycée</v>
      </c>
      <c r="F36" s="111" t="str">
        <f>IF('Eval Général'!C$21=4,'Eval Général'!C6,IF('Eval Général'!D$21=4,'Eval Général'!D6,IF('Eval Général'!E$21=4,'Eval Général'!E6,IF('Eval Général'!F$21=4,'Eval Général'!F6,IF('Eval Général'!G$21=4,'Eval Général'!G6,IF('Eval Général'!H$21=4,'Eval Général'!H6,IF('Eval Général'!I$21=4,'Eval Général'!I6,IF('Eval Général'!J$21=4,'Eval Général'!J6,IF('Eval Général'!K$21=4,'Eval Général'!K6,IF('Eval Général'!L$21=4,'Eval Général'!L6,IF('Eval Général'!M$21=4,'Eval Général'!M6,IF('Eval Général'!N$21=4,'Eval Général'!N6,IF('Eval Général'!O$21=4,'Eval Général'!O6,IF('Eval Général'!P$21=4,'Eval Général'!P6,IF('Eval Général'!Q$21=4,'Eval Général'!Q6,IF('Eval Général'!R$21=4,'Eval Général'!R6,IF('Eval Général'!S$21=4,'Eval Général'!S6,IF('Eval Général'!T$21=4,'Eval Général'!T6,IF('Eval Général'!U$21=4,'Eval Général'!U6,IF('Eval Général'!V$21=4,'Eval Général'!V6,IF('Eval Général'!W$21=4,'Eval Général'!W6,0)))))))))))))))))))))</f>
        <v>Lycée</v>
      </c>
      <c r="G36" s="111" t="str">
        <f>IF('Eval Général'!C$21=5,'Eval Général'!C6,IF('Eval Général'!D$21=5,'Eval Général'!D6,IF('Eval Général'!E$21=5,'Eval Général'!E6,IF('Eval Général'!F$21=5,'Eval Général'!F6,IF('Eval Général'!G$21=5,'Eval Général'!G6,IF('Eval Général'!H$21=5,'Eval Général'!H6,IF('Eval Général'!I$21=5,'Eval Général'!I6,IF('Eval Général'!J$21=5,'Eval Général'!J6,IF('Eval Général'!K$21=5,'Eval Général'!K6,IF('Eval Général'!L$21=5,'Eval Général'!L6,IF('Eval Général'!M$21=5,'Eval Général'!M6,IF('Eval Général'!N$21=5,'Eval Général'!N6,IF('Eval Général'!O$21=5,'Eval Général'!O6,IF('Eval Général'!P$21=5,'Eval Général'!P6,IF('Eval Général'!Q$21=5,'Eval Général'!Q6,IF('Eval Général'!R$21=5,'Eval Général'!R6,IF('Eval Général'!S$21=5,'Eval Général'!S6,IF('Eval Général'!T$21=5,'Eval Général'!T6,IF('Eval Général'!U$21=5,'Eval Général'!U6,IF('Eval Général'!V$21=5,'Eval Général'!V6,IF('Eval Général'!W$21=5,'Eval Général'!W6,0)))))))))))))))))))))</f>
        <v>Lycée</v>
      </c>
      <c r="H36" s="111" t="str">
        <f>IF('Eval Général'!C$21=6,'Eval Général'!C6,IF('Eval Général'!D$21=6,'Eval Général'!D6,IF('Eval Général'!E$21=6,'Eval Général'!E6,IF('Eval Général'!F$21=6,'Eval Général'!F6,IF('Eval Général'!G$21=6,'Eval Général'!G6,IF('Eval Général'!H$21=6,'Eval Général'!H6,IF('Eval Général'!I$21=6,'Eval Général'!I6,IF('Eval Général'!J$21=6,'Eval Général'!J6,IF('Eval Général'!K$21=6,'Eval Général'!K6,IF('Eval Général'!L$21=6,'Eval Général'!L6,IF('Eval Général'!M$21=6,'Eval Général'!M6,IF('Eval Général'!N$21=6,'Eval Général'!N6,IF('Eval Général'!O$21=6,'Eval Général'!O6,IF('Eval Général'!P$21=6,'Eval Général'!P6,IF('Eval Général'!Q$21=6,'Eval Général'!Q6,IF('Eval Général'!R$21=6,'Eval Général'!R6,IF('Eval Général'!S$21=6,'Eval Général'!S6,IF('Eval Général'!T$21=6,'Eval Général'!T6,IF('Eval Général'!U$21=6,'Eval Général'!U6,IF('Eval Général'!V$21=6,'Eval Général'!V6,IF('Eval Général'!W$21=6,'Eval Général'!W6,0)))))))))))))))))))))</f>
        <v>Lycée</v>
      </c>
      <c r="I36" s="111" t="str">
        <f>IF('Eval Général'!C$21=7,'Eval Général'!C6,IF('Eval Général'!D$21=7,'Eval Général'!D6,IF('Eval Général'!E$21=7,'Eval Général'!E6,IF('Eval Général'!F$21=7,'Eval Général'!F6,IF('Eval Général'!G$21=7,'Eval Général'!G6,IF('Eval Général'!H$21=7,'Eval Général'!H6,IF('Eval Général'!I$21=7,'Eval Général'!I6,IF('Eval Général'!J$21=7,'Eval Général'!J6,IF('Eval Général'!K$21=7,'Eval Général'!K6,IF('Eval Général'!L$21=7,'Eval Général'!L6,IF('Eval Général'!M$21=7,'Eval Général'!M6,IF('Eval Général'!N$21=7,'Eval Général'!N6,IF('Eval Général'!O$21=7,'Eval Général'!O6,IF('Eval Général'!P$21=7,'Eval Général'!P6,IF('Eval Général'!Q$21=7,'Eval Général'!Q6,IF('Eval Général'!R$21=7,'Eval Général'!R6,IF('Eval Général'!S$21=7,'Eval Général'!S6,IF('Eval Général'!T$21=7,'Eval Général'!T6,IF('Eval Général'!U$21=7,'Eval Général'!U6,IF('Eval Général'!V$21=7,'Eval Général'!V6,IF('Eval Général'!W$21=7,'Eval Général'!W6,0)))))))))))))))))))))</f>
        <v>Lycée</v>
      </c>
      <c r="J36" s="111" t="str">
        <f>IF('Eval Général'!C$21=8,'Eval Général'!C6,IF('Eval Général'!D$21=8,'Eval Général'!D6,IF('Eval Général'!E$21=8,'Eval Général'!E6,IF('Eval Général'!F$21=8,'Eval Général'!F6,IF('Eval Général'!G$21=8,'Eval Général'!G6,IF('Eval Général'!H$21=8,'Eval Général'!H6,IF('Eval Général'!I$21=8,'Eval Général'!I6,IF('Eval Général'!J$21=8,'Eval Général'!J6,IF('Eval Général'!K$21=8,'Eval Général'!K6,IF('Eval Général'!L$21=8,'Eval Général'!L6,IF('Eval Général'!M$21=8,'Eval Général'!M6,IF('Eval Général'!N$21=8,'Eval Général'!N6,IF('Eval Général'!O$21=8,'Eval Général'!O6,IF('Eval Général'!P$21=8,'Eval Général'!P6,IF('Eval Général'!Q$21=8,'Eval Général'!Q6,IF('Eval Général'!R$21=8,'Eval Général'!R6,IF('Eval Général'!S$21=8,'Eval Général'!S6,IF('Eval Général'!T$21=8,'Eval Général'!T6,IF('Eval Général'!U$21=8,'Eval Général'!U6,IF('Eval Général'!V$21=8,'Eval Général'!V6,IF('Eval Général'!W$21=8,'Eval Général'!W6,0)))))))))))))))))))))</f>
        <v>Lycée</v>
      </c>
      <c r="K36" s="111" t="str">
        <f>IF('Eval Général'!C$21=9,'Eval Général'!C6,IF('Eval Général'!D$21=9,'Eval Général'!D6,IF('Eval Général'!E$21=9,'Eval Général'!E6,IF('Eval Général'!F$21=9,'Eval Général'!F6,IF('Eval Général'!G$21=9,'Eval Général'!G6,IF('Eval Général'!H$21=9,'Eval Général'!H6,IF('Eval Général'!I$21=9,'Eval Général'!I6,IF('Eval Général'!J$21=9,'Eval Général'!J6,IF('Eval Général'!K$21=9,'Eval Général'!K6,IF('Eval Général'!L$21=9,'Eval Général'!L6,IF('Eval Général'!M$21=9,'Eval Général'!M6,IF('Eval Général'!N$21=9,'Eval Général'!N6,IF('Eval Général'!O$21=9,'Eval Général'!O6,IF('Eval Général'!P$21=9,'Eval Général'!P6,IF('Eval Général'!Q$21=9,'Eval Général'!Q6,IF('Eval Général'!R$21=9,'Eval Général'!R6,IF('Eval Général'!S$21=9,'Eval Général'!S6,IF('Eval Général'!T$21=9,'Eval Général'!T6,IF('Eval Général'!U$21=9,'Eval Général'!U6,IF('Eval Général'!V$21=9,'Eval Général'!V6,IF('Eval Général'!W$21=9,'Eval Général'!W6,0)))))))))))))))))))))</f>
        <v>Collège</v>
      </c>
      <c r="L36" s="111" t="str">
        <f>IF('Eval Général'!C$21=10,'Eval Général'!C6,IF('Eval Général'!D$21=10,'Eval Général'!D6,IF('Eval Général'!E$21=10,'Eval Général'!E6,IF('Eval Général'!F$21=10,'Eval Général'!F6,IF('Eval Général'!G$21=10,'Eval Général'!G6,IF('Eval Général'!H$21=10,'Eval Général'!H6,IF('Eval Général'!I$21=10,'Eval Général'!I6,IF('Eval Général'!J$21=10,'Eval Général'!J6,IF('Eval Général'!K$21=10,'Eval Général'!K6,IF('Eval Général'!L$21=10,'Eval Général'!L6,IF('Eval Général'!M$21=10,'Eval Général'!M6,IF('Eval Général'!N$21=10,'Eval Général'!N6,IF('Eval Général'!O$21=10,'Eval Général'!O6,IF('Eval Général'!P$21=10,'Eval Général'!P6,IF('Eval Général'!Q$21=10,'Eval Général'!Q6,IF('Eval Général'!R$21=10,'Eval Général'!R6,IF('Eval Général'!S$21=10,'Eval Général'!S6,IF('Eval Général'!T$21=10,'Eval Général'!T6,IF('Eval Général'!U$21=10,'Eval Général'!U6,IF('Eval Général'!V$21=10,'Eval Général'!V6,IF('Eval Général'!W$21=10,'Eval Général'!W6,0)))))))))))))))))))))</f>
        <v>Collège</v>
      </c>
      <c r="M36" s="111" t="e">
        <f>IF('Eval Général'!C$21=11,'Eval Général'!C6,IF('Eval Général'!D$21=11,'Eval Général'!D6,IF('Eval Général'!E$21=11,'Eval Général'!E6,IF('Eval Général'!F$21=11,'Eval Général'!F6,IF('Eval Général'!G$21=11,'Eval Général'!G6,IF('Eval Général'!H$21=11,'Eval Général'!H6,IF('Eval Général'!I$21=11,'Eval Général'!I6,IF('Eval Général'!J$21=11,'Eval Général'!J6,IF('Eval Général'!K$21=11,'Eval Général'!K6,IF('Eval Général'!L$21=11,'Eval Général'!L6,IF('Eval Général'!M$21=11,'Eval Général'!M6,IF('Eval Général'!N$21=11,'Eval Général'!N6,IF('Eval Général'!O$21=11,'Eval Général'!O6,IF('Eval Général'!P$21=11,'Eval Général'!P6,IF('Eval Général'!Q$21=11,'Eval Général'!Q6,IF('Eval Général'!R$21=11,'Eval Général'!R6,IF('Eval Général'!S$21=11,'Eval Général'!S6,IF('Eval Général'!T$21=11,'Eval Général'!T6,IF('Eval Général'!U$21=11,'Eval Général'!U6,IF('Eval Général'!V$21=11,'Eval Général'!V6,IF('Eval Général'!W$21=11,'Eval Général'!W6,0)))))))))))))))))))))</f>
        <v>#N/A</v>
      </c>
      <c r="N36" s="111" t="e">
        <f>IF('Eval Général'!C$21=12,'Eval Général'!C6,IF('Eval Général'!D$21=12,'Eval Général'!D6,IF('Eval Général'!E$21=12,'Eval Général'!E6,IF('Eval Général'!F$21=12,'Eval Général'!F6,IF('Eval Général'!G$21=12,'Eval Général'!G6,IF('Eval Général'!H$21=12,'Eval Général'!H6,IF('Eval Général'!I$21=12,'Eval Général'!I6,IF('Eval Général'!J$21=12,'Eval Général'!J6,IF('Eval Général'!K$21=12,'Eval Général'!K6,IF('Eval Général'!L$21=12,'Eval Général'!L6,IF('Eval Général'!M$21=12,'Eval Général'!M6,IF('Eval Général'!N$21=12,'Eval Général'!N6,IF('Eval Général'!O$21=12,'Eval Général'!O6,IF('Eval Général'!P$21=12,'Eval Général'!P6,IF('Eval Général'!Q$21=12,'Eval Général'!Q6,IF('Eval Général'!R$21=12,'Eval Général'!R6,IF('Eval Général'!S$21=12,'Eval Général'!S6,IF('Eval Général'!T$21=12,'Eval Général'!T6,IF('Eval Général'!U$21=12,'Eval Général'!U6,IF('Eval Général'!V$21=12,'Eval Général'!V6,IF('Eval Général'!W$21=12,'Eval Général'!W6,0)))))))))))))))))))))</f>
        <v>#N/A</v>
      </c>
      <c r="O36" s="111" t="e">
        <f>IF('Eval Général'!C$21=13,'Eval Général'!C6,IF('Eval Général'!D$21=13,'Eval Général'!D6,IF('Eval Général'!E$21=13,'Eval Général'!E6,IF('Eval Général'!F$21=13,'Eval Général'!F6,IF('Eval Général'!G$21=13,'Eval Général'!G6,IF('Eval Général'!H$21=13,'Eval Général'!H6,IF('Eval Général'!I$21=13,'Eval Général'!I6,IF('Eval Général'!J$21=13,'Eval Général'!J6,IF('Eval Général'!K$21=13,'Eval Général'!K6,IF('Eval Général'!L$21=13,'Eval Général'!L6,IF('Eval Général'!M$21=13,'Eval Général'!M6,IF('Eval Général'!N$21=13,'Eval Général'!N6,IF('Eval Général'!O$21=13,'Eval Général'!O6,IF('Eval Général'!P$21=13,'Eval Général'!P6,IF('Eval Général'!Q$21=13,'Eval Général'!Q6,IF('Eval Général'!R$21=13,'Eval Général'!R6,IF('Eval Général'!S$21=13,'Eval Général'!S6,IF('Eval Général'!T$21=13,'Eval Général'!T6,IF('Eval Général'!U$21=13,'Eval Général'!U6,IF('Eval Général'!V$21=13,'Eval Général'!V6,IF('Eval Général'!W$21=13,'Eval Général'!W6,0)))))))))))))))))))))</f>
        <v>#N/A</v>
      </c>
      <c r="P36" s="111" t="e">
        <f>IF('Eval Général'!C$21=14,'Eval Général'!C6,IF('Eval Général'!D$21=14,'Eval Général'!D6,IF('Eval Général'!E$21=14,'Eval Général'!E6,IF('Eval Général'!F$21=14,'Eval Général'!F6,IF('Eval Général'!G$21=14,'Eval Général'!G6,IF('Eval Général'!H$21=14,'Eval Général'!H6,IF('Eval Général'!I$21=14,'Eval Général'!I6,IF('Eval Général'!J$21=14,'Eval Général'!J6,IF('Eval Général'!K$21=14,'Eval Général'!K6,IF('Eval Général'!L$21=14,'Eval Général'!L6,IF('Eval Général'!M$21=14,'Eval Général'!M6,IF('Eval Général'!N$21=14,'Eval Général'!N6,IF('Eval Général'!O$21=14,'Eval Général'!O6,IF('Eval Général'!P$21=14,'Eval Général'!P6,IF('Eval Général'!Q$21=14,'Eval Général'!Q6,IF('Eval Général'!R$21=14,'Eval Général'!R6,IF('Eval Général'!S$21=14,'Eval Général'!S6,IF('Eval Général'!T$21=14,'Eval Général'!T6,IF('Eval Général'!U$21=14,'Eval Général'!U6,IF('Eval Général'!V$21=14,'Eval Général'!V6,IF('Eval Général'!W$21=14,'Eval Général'!W6,0)))))))))))))))))))))</f>
        <v>#N/A</v>
      </c>
      <c r="Q36" s="111" t="e">
        <f>IF('Eval Général'!C$21=15,'Eval Général'!C6,IF('Eval Général'!D$21=15,'Eval Général'!D6,IF('Eval Général'!E$21=15,'Eval Général'!E6,IF('Eval Général'!F$21=15,'Eval Général'!F6,IF('Eval Général'!G$21=15,'Eval Général'!G6,IF('Eval Général'!H$21=15,'Eval Général'!H6,IF('Eval Général'!I$21=15,'Eval Général'!I6,IF('Eval Général'!J$21=15,'Eval Général'!J6,IF('Eval Général'!K$21=15,'Eval Général'!K6,IF('Eval Général'!L$21=15,'Eval Général'!L6,IF('Eval Général'!M$21=15,'Eval Général'!M6,IF('Eval Général'!N$21=15,'Eval Général'!N6,IF('Eval Général'!O$21=15,'Eval Général'!O6,IF('Eval Général'!P$21=15,'Eval Général'!P6,IF('Eval Général'!Q$21=15,'Eval Général'!Q6,IF('Eval Général'!R$21=15,'Eval Général'!R6,IF('Eval Général'!S$21=15,'Eval Général'!S6,IF('Eval Général'!T$21=15,'Eval Général'!T6,IF('Eval Général'!U$21=15,'Eval Général'!U6,IF('Eval Général'!V$21=15,'Eval Général'!V6,IF('Eval Général'!W$21=15,'Eval Général'!W6,0)))))))))))))))))))))</f>
        <v>#N/A</v>
      </c>
      <c r="R36" s="111" t="e">
        <f>IF('Eval Général'!C$21=16,'Eval Général'!C6,IF('Eval Général'!D$21=16,'Eval Général'!D6,IF('Eval Général'!E$21=16,'Eval Général'!E6,IF('Eval Général'!F$21=16,'Eval Général'!F6,IF('Eval Général'!G$21=16,'Eval Général'!G6,IF('Eval Général'!H$21=16,'Eval Général'!H6,IF('Eval Général'!I$21=16,'Eval Général'!I6,IF('Eval Général'!J$21=16,'Eval Général'!J6,IF('Eval Général'!K$21=16,'Eval Général'!K6,IF('Eval Général'!L$21=16,'Eval Général'!L6,IF('Eval Général'!M$21=16,'Eval Général'!M6,IF('Eval Général'!N$21=16,'Eval Général'!N6,IF('Eval Général'!O$21=16,'Eval Général'!O6,IF('Eval Général'!P$21=16,'Eval Général'!P6,IF('Eval Général'!Q$21=16,'Eval Général'!Q6,IF('Eval Général'!R$21=16,'Eval Général'!R6,IF('Eval Général'!S$21=16,'Eval Général'!S6,IF('Eval Général'!T$21=16,'Eval Général'!T6,IF('Eval Général'!U$21=16,'Eval Général'!U6,IF('Eval Général'!V$21=16,'Eval Général'!V6,IF('Eval Général'!W$21=16,'Eval Général'!W6,0)))))))))))))))))))))</f>
        <v>#N/A</v>
      </c>
      <c r="S36" s="111" t="e">
        <f>IF('Eval Général'!C$21=17,'Eval Général'!C6,IF('Eval Général'!D$21=17,'Eval Général'!D6,IF('Eval Général'!E$21=17,'Eval Général'!E6,IF('Eval Général'!F$21=17,'Eval Général'!F6,IF('Eval Général'!G$21=17,'Eval Général'!G6,IF('Eval Général'!H$21=17,'Eval Général'!H6,IF('Eval Général'!I$21=17,'Eval Général'!I6,IF('Eval Général'!J$21=17,'Eval Général'!J6,IF('Eval Général'!K$21=17,'Eval Général'!K6,IF('Eval Général'!L$21=17,'Eval Général'!L6,IF('Eval Général'!M$21=17,'Eval Général'!M6,IF('Eval Général'!N$21=17,'Eval Général'!N6,IF('Eval Général'!O$21=17,'Eval Général'!O6,IF('Eval Général'!P$21=17,'Eval Général'!P6,IF('Eval Général'!Q$21=17,'Eval Général'!Q6,IF('Eval Général'!R$21=17,'Eval Général'!R6,IF('Eval Général'!S$21=17,'Eval Général'!S6,IF('Eval Général'!T$21=17,'Eval Général'!T6,IF('Eval Général'!U$21=17,'Eval Général'!U6,IF('Eval Général'!V$21=17,'Eval Général'!V6,IF('Eval Général'!W$21=17,'Eval Général'!W6,0)))))))))))))))))))))</f>
        <v>#N/A</v>
      </c>
      <c r="T36" s="111" t="e">
        <f>IF('Eval Général'!C$21=18,'Eval Général'!C6,IF('Eval Général'!D$21=18,'Eval Général'!D6,IF('Eval Général'!E$21=18,'Eval Général'!E6,IF('Eval Général'!F$21=18,'Eval Général'!F6,IF('Eval Général'!G$21=18,'Eval Général'!G6,IF('Eval Général'!H$21=18,'Eval Général'!H6,IF('Eval Général'!I$21=18,'Eval Général'!I6,IF('Eval Général'!J$21=18,'Eval Général'!J6,IF('Eval Général'!K$21=18,'Eval Général'!K6,IF('Eval Général'!L$21=18,'Eval Général'!L6,IF('Eval Général'!M$21=18,'Eval Général'!M6,IF('Eval Général'!N$21=18,'Eval Général'!N6,IF('Eval Général'!O$21=18,'Eval Général'!O6,IF('Eval Général'!P$21=18,'Eval Général'!P6,IF('Eval Général'!Q$21=18,'Eval Général'!Q6,IF('Eval Général'!R$21=18,'Eval Général'!R6,IF('Eval Général'!S$21=18,'Eval Général'!S6,IF('Eval Général'!T$21=18,'Eval Général'!T6,IF('Eval Général'!U$21=18,'Eval Général'!U6,IF('Eval Général'!V$21=18,'Eval Général'!V6,IF('Eval Général'!W$21=18,'Eval Général'!W6,0)))))))))))))))))))))</f>
        <v>#N/A</v>
      </c>
      <c r="U36" s="111" t="e">
        <f>IF('Eval Général'!C$21=19,'Eval Général'!C6,IF('Eval Général'!D$21=19,'Eval Général'!D6,IF('Eval Général'!E$21=19,'Eval Général'!E6,IF('Eval Général'!F$21=19,'Eval Général'!F6,IF('Eval Général'!G$21=19,'Eval Général'!G6,IF('Eval Général'!H$21=19,'Eval Général'!H6,IF('Eval Général'!I$21=19,'Eval Général'!I6,IF('Eval Général'!J$21=19,'Eval Général'!J6,IF('Eval Général'!K$21=19,'Eval Général'!K6,IF('Eval Général'!L$21=19,'Eval Général'!L6,IF('Eval Général'!M$21=19,'Eval Général'!M6,IF('Eval Général'!N$21=19,'Eval Général'!N6,IF('Eval Général'!O$21=19,'Eval Général'!O6,IF('Eval Général'!P$21=19,'Eval Général'!P6,IF('Eval Général'!Q$21=19,'Eval Général'!Q6,IF('Eval Général'!R$21=19,'Eval Général'!R6,IF('Eval Général'!S$21=19,'Eval Général'!S6,IF('Eval Général'!T$21=19,'Eval Général'!T6,IF('Eval Général'!U$21=19,'Eval Général'!U6,IF('Eval Général'!V$21=19,'Eval Général'!V6,IF('Eval Général'!W$21=19,'Eval Général'!W6,0)))))))))))))))))))))</f>
        <v>#N/A</v>
      </c>
      <c r="V36" s="111" t="e">
        <f>IF('Eval Général'!C$21=20,'Eval Général'!C6,IF('Eval Général'!D$21=20,'Eval Général'!D6,IF('Eval Général'!E$21=20,'Eval Général'!E6,IF('Eval Général'!F$21=20,'Eval Général'!F6,IF('Eval Général'!G$21=20,'Eval Général'!G6,IF('Eval Général'!H$21=20,'Eval Général'!H6,IF('Eval Général'!I$21=20,'Eval Général'!I6,IF('Eval Général'!J$21=20,'Eval Général'!J6,IF('Eval Général'!K$21=20,'Eval Général'!K6,IF('Eval Général'!L$21=20,'Eval Général'!L6,IF('Eval Général'!M$21=20,'Eval Général'!M6,IF('Eval Général'!N$21=20,'Eval Général'!N6,IF('Eval Général'!O$21=20,'Eval Général'!O6,IF('Eval Général'!P$21=20,'Eval Général'!P6,IF('Eval Général'!Q$21=20,'Eval Général'!Q6,IF('Eval Général'!R$21=20,'Eval Général'!R6,IF('Eval Général'!S$21=20,'Eval Général'!S6,IF('Eval Général'!T$21=20,'Eval Général'!T6,IF('Eval Général'!U$21=20,'Eval Général'!U6,IF('Eval Général'!V$21=20,'Eval Général'!V6,IF('Eval Général'!W$21=20,'Eval Général'!W6,0)))))))))))))))))))))</f>
        <v>#N/A</v>
      </c>
      <c r="W36" s="111" t="e">
        <f>IF('Eval Général'!C$21=21,'Eval Général'!C6,IF('Eval Général'!D$21=21,'Eval Général'!D6,IF('Eval Général'!E$21=21,'Eval Général'!E6,IF('Eval Général'!F$21=21,'Eval Général'!F6,IF('Eval Général'!G$21=21,'Eval Général'!G6,IF('Eval Général'!H$21=21,'Eval Général'!H6,IF('Eval Général'!I$21=21,'Eval Général'!I6,IF('Eval Général'!J$21=21,'Eval Général'!J6,IF('Eval Général'!K$21=21,'Eval Général'!K6,IF('Eval Général'!L$21=21,'Eval Général'!L6,IF('Eval Général'!M$21=21,'Eval Général'!M6,IF('Eval Général'!N$21=21,'Eval Général'!N6,IF('Eval Général'!O$21=21,'Eval Général'!O6,IF('Eval Général'!P$21=21,'Eval Général'!P6,IF('Eval Général'!Q$21=21,'Eval Général'!Q6,IF('Eval Général'!R$21=21,'Eval Général'!R6,IF('Eval Général'!S$21=21,'Eval Général'!S6,IF('Eval Général'!T$21=21,'Eval Général'!T6,IF('Eval Général'!U$21=21,'Eval Général'!U6,IF('Eval Général'!V$21=21,'Eval Général'!V6,IF('Eval Général'!W$21=21,'Eval Général'!W6,0)))))))))))))))))))))</f>
        <v>#N/A</v>
      </c>
    </row>
    <row r="37" spans="2:23" ht="20.100000000000001" customHeight="1" x14ac:dyDescent="0.25">
      <c r="B37" s="289"/>
      <c r="C37" s="114" t="str">
        <f>IF('Eval Général'!C$21=1,'Eval Général'!C7,IF('Eval Général'!D$21=1,'Eval Général'!D7,IF('Eval Général'!E$21=1,'Eval Général'!E7,IF('Eval Général'!F$21=1,'Eval Général'!F7,IF('Eval Général'!G$21=1,'Eval Général'!G7,IF('Eval Général'!H$21=1,'Eval Général'!H7,IF('Eval Général'!I$21=1,'Eval Général'!I7,IF('Eval Général'!J$21=1,'Eval Général'!J7,IF('Eval Général'!K$21=1,'Eval Général'!K7,IF('Eval Général'!L$21=1,'Eval Général'!L7,IF('Eval Général'!M$21=1,'Eval Général'!M7,IF('Eval Général'!N$21=1,'Eval Général'!N7,IF('Eval Général'!O$21=1,'Eval Général'!O7,IF('Eval Général'!P$21=1,'Eval Général'!P7,IF('Eval Général'!Q$21=1,'Eval Général'!Q7,IF('Eval Général'!R$21=1,'Eval Général'!R7,IF('Eval Général'!S$21=1,'Eval Général'!S7,IF('Eval Général'!T$21=1,'Eval Général'!T7,IF('Eval Général'!U$21=1,'Eval Général'!U7,IF('Eval Général'!V$21=1,'Eval Général'!V7,IF('Eval Général'!W$21=1,'Eval Général'!W7,0)))))))))))))))))))))</f>
        <v>Maurice Genevoix</v>
      </c>
      <c r="D37" s="114" t="str">
        <f>IF('Eval Général'!C$21=2,'Eval Général'!C7,IF('Eval Général'!D$21=2,'Eval Général'!D7,IF('Eval Général'!E$21=2,'Eval Général'!E7,IF('Eval Général'!F$21=2,'Eval Général'!F7,IF('Eval Général'!G$21=2,'Eval Général'!G7,IF('Eval Général'!H$21=2,'Eval Général'!H7,IF('Eval Général'!I$21=2,'Eval Général'!I7,IF('Eval Général'!J$21=2,'Eval Général'!J7,IF('Eval Général'!K$21=2,'Eval Général'!K7,IF('Eval Général'!L$21=2,'Eval Général'!L7,IF('Eval Général'!M$21=2,'Eval Général'!M7,IF('Eval Général'!N$21=2,'Eval Général'!N7,IF('Eval Général'!O$21=2,'Eval Général'!O7,IF('Eval Général'!P$21=2,'Eval Général'!P7,IF('Eval Général'!Q$21=2,'Eval Général'!Q7,IF('Eval Général'!R$21=2,'Eval Général'!R7,IF('Eval Général'!S$21=2,'Eval Général'!S7,IF('Eval Général'!T$21=2,'Eval Général'!T7,IF('Eval Général'!U$21=2,'Eval Général'!U7,IF('Eval Général'!V$21=2,'Eval Général'!V7,IF('Eval Général'!W$21=2,'Eval Général'!W7,0)))))))))))))))))))))</f>
        <v>Maurice Genevoix</v>
      </c>
      <c r="E37" s="115" t="str">
        <f>IF('Eval Général'!C$21=3,'Eval Général'!C7,IF('Eval Général'!D$21=3,'Eval Général'!D7,IF('Eval Général'!E$21=3,'Eval Général'!E7,IF('Eval Général'!F$21=3,'Eval Général'!F7,IF('Eval Général'!G$21=3,'Eval Général'!G7,IF('Eval Général'!H$21=3,'Eval Général'!H7,IF('Eval Général'!I$21=3,'Eval Général'!I7,IF('Eval Général'!J$21=3,'Eval Général'!J7,IF('Eval Général'!K$21=3,'Eval Général'!K7,IF('Eval Général'!L$21=3,'Eval Général'!L7,IF('Eval Général'!M$21=3,'Eval Général'!M7,IF('Eval Général'!N$21=3,'Eval Général'!N7,IF('Eval Général'!O$21=3,'Eval Général'!O7,IF('Eval Général'!P$21=3,'Eval Général'!P7,IF('Eval Général'!Q$21=3,'Eval Général'!Q7,IF('Eval Général'!R$21=3,'Eval Général'!R7,IF('Eval Général'!S$21=3,'Eval Général'!S7,IF('Eval Général'!T$21=3,'Eval Général'!T7,IF('Eval Général'!U$21=3,'Eval Général'!U7,IF('Eval Général'!V$21=3,'Eval Général'!V7,IF('Eval Général'!W$21=3,'Eval Général'!W7,0)))))))))))))))))))))</f>
        <v>Emile Combes</v>
      </c>
      <c r="F37" s="111" t="str">
        <f>IF('Eval Général'!C$21=4,'Eval Général'!C7,IF('Eval Général'!D$21=4,'Eval Général'!D7,IF('Eval Général'!E$21=4,'Eval Général'!E7,IF('Eval Général'!F$21=4,'Eval Général'!F7,IF('Eval Général'!G$21=4,'Eval Général'!G7,IF('Eval Général'!H$21=4,'Eval Général'!H7,IF('Eval Général'!I$21=4,'Eval Général'!I7,IF('Eval Général'!J$21=4,'Eval Général'!J7,IF('Eval Général'!K$21=4,'Eval Général'!K7,IF('Eval Général'!L$21=4,'Eval Général'!L7,IF('Eval Général'!M$21=4,'Eval Général'!M7,IF('Eval Général'!N$21=4,'Eval Général'!N7,IF('Eval Général'!O$21=4,'Eval Général'!O7,IF('Eval Général'!P$21=4,'Eval Général'!P7,IF('Eval Général'!Q$21=4,'Eval Général'!Q7,IF('Eval Général'!R$21=4,'Eval Général'!R7,IF('Eval Général'!S$21=4,'Eval Général'!S7,IF('Eval Général'!T$21=4,'Eval Général'!T7,IF('Eval Général'!U$21=4,'Eval Général'!U7,IF('Eval Général'!V$21=4,'Eval Général'!V7,IF('Eval Général'!W$21=4,'Eval Général'!W7,0)))))))))))))))))))))</f>
        <v>Maurice Genevoix</v>
      </c>
      <c r="G37" s="111" t="str">
        <f>IF('Eval Général'!C$21=5,'Eval Général'!C7,IF('Eval Général'!D$21=5,'Eval Général'!D7,IF('Eval Général'!E$21=5,'Eval Général'!E7,IF('Eval Général'!F$21=5,'Eval Général'!F7,IF('Eval Général'!G$21=5,'Eval Général'!G7,IF('Eval Général'!H$21=5,'Eval Général'!H7,IF('Eval Général'!I$21=5,'Eval Général'!I7,IF('Eval Général'!J$21=5,'Eval Général'!J7,IF('Eval Général'!K$21=5,'Eval Général'!K7,IF('Eval Général'!L$21=5,'Eval Général'!L7,IF('Eval Général'!M$21=5,'Eval Général'!M7,IF('Eval Général'!N$21=5,'Eval Général'!N7,IF('Eval Général'!O$21=5,'Eval Général'!O7,IF('Eval Général'!P$21=5,'Eval Général'!P7,IF('Eval Général'!Q$21=5,'Eval Général'!Q7,IF('Eval Général'!R$21=5,'Eval Général'!R7,IF('Eval Général'!S$21=5,'Eval Général'!S7,IF('Eval Général'!T$21=5,'Eval Général'!T7,IF('Eval Général'!U$21=5,'Eval Général'!U7,IF('Eval Général'!V$21=5,'Eval Général'!V7,IF('Eval Général'!W$21=5,'Eval Général'!W7,0)))))))))))))))))))))</f>
        <v>Maurice Genevoix</v>
      </c>
      <c r="H37" s="111" t="str">
        <f>IF('Eval Général'!C$21=6,'Eval Général'!C7,IF('Eval Général'!D$21=6,'Eval Général'!D7,IF('Eval Général'!E$21=6,'Eval Général'!E7,IF('Eval Général'!F$21=6,'Eval Général'!F7,IF('Eval Général'!G$21=6,'Eval Général'!G7,IF('Eval Général'!H$21=6,'Eval Général'!H7,IF('Eval Général'!I$21=6,'Eval Général'!I7,IF('Eval Général'!J$21=6,'Eval Général'!J7,IF('Eval Général'!K$21=6,'Eval Général'!K7,IF('Eval Général'!L$21=6,'Eval Général'!L7,IF('Eval Général'!M$21=6,'Eval Général'!M7,IF('Eval Général'!N$21=6,'Eval Général'!N7,IF('Eval Général'!O$21=6,'Eval Général'!O7,IF('Eval Général'!P$21=6,'Eval Général'!P7,IF('Eval Général'!Q$21=6,'Eval Général'!Q7,IF('Eval Général'!R$21=6,'Eval Général'!R7,IF('Eval Général'!S$21=6,'Eval Général'!S7,IF('Eval Général'!T$21=6,'Eval Général'!T7,IF('Eval Général'!U$21=6,'Eval Général'!U7,IF('Eval Général'!V$21=6,'Eval Général'!V7,IF('Eval Général'!W$21=6,'Eval Général'!W7,0)))))))))))))))))))))</f>
        <v>Emile Combes</v>
      </c>
      <c r="I37" s="111" t="str">
        <f>IF('Eval Général'!C$21=7,'Eval Général'!C7,IF('Eval Général'!D$21=7,'Eval Général'!D7,IF('Eval Général'!E$21=7,'Eval Général'!E7,IF('Eval Général'!F$21=7,'Eval Général'!F7,IF('Eval Général'!G$21=7,'Eval Général'!G7,IF('Eval Général'!H$21=7,'Eval Général'!H7,IF('Eval Général'!I$21=7,'Eval Général'!I7,IF('Eval Général'!J$21=7,'Eval Général'!J7,IF('Eval Général'!K$21=7,'Eval Général'!K7,IF('Eval Général'!L$21=7,'Eval Général'!L7,IF('Eval Général'!M$21=7,'Eval Général'!M7,IF('Eval Général'!N$21=7,'Eval Général'!N7,IF('Eval Général'!O$21=7,'Eval Général'!O7,IF('Eval Général'!P$21=7,'Eval Général'!P7,IF('Eval Général'!Q$21=7,'Eval Général'!Q7,IF('Eval Général'!R$21=7,'Eval Général'!R7,IF('Eval Général'!S$21=7,'Eval Général'!S7,IF('Eval Général'!T$21=7,'Eval Général'!T7,IF('Eval Général'!U$21=7,'Eval Général'!U7,IF('Eval Général'!V$21=7,'Eval Général'!V7,IF('Eval Général'!W$21=7,'Eval Général'!W7,0)))))))))))))))))))))</f>
        <v>Maurice Genevoix</v>
      </c>
      <c r="J37" s="111" t="str">
        <f>IF('Eval Général'!C$21=8,'Eval Général'!C7,IF('Eval Général'!D$21=8,'Eval Général'!D7,IF('Eval Général'!E$21=8,'Eval Général'!E7,IF('Eval Général'!F$21=8,'Eval Général'!F7,IF('Eval Général'!G$21=8,'Eval Général'!G7,IF('Eval Général'!H$21=8,'Eval Général'!H7,IF('Eval Général'!I$21=8,'Eval Général'!I7,IF('Eval Général'!J$21=8,'Eval Général'!J7,IF('Eval Général'!K$21=8,'Eval Général'!K7,IF('Eval Général'!L$21=8,'Eval Général'!L7,IF('Eval Général'!M$21=8,'Eval Général'!M7,IF('Eval Général'!N$21=8,'Eval Général'!N7,IF('Eval Général'!O$21=8,'Eval Général'!O7,IF('Eval Général'!P$21=8,'Eval Général'!P7,IF('Eval Général'!Q$21=8,'Eval Général'!Q7,IF('Eval Général'!R$21=8,'Eval Général'!R7,IF('Eval Général'!S$21=8,'Eval Général'!S7,IF('Eval Général'!T$21=8,'Eval Général'!T7,IF('Eval Général'!U$21=8,'Eval Général'!U7,IF('Eval Général'!V$21=8,'Eval Général'!V7,IF('Eval Général'!W$21=8,'Eval Général'!W7,0)))))))))))))))))))))</f>
        <v>Emile Combes</v>
      </c>
      <c r="K37" s="111" t="str">
        <f>IF('Eval Général'!C$21=9,'Eval Général'!C7,IF('Eval Général'!D$21=9,'Eval Général'!D7,IF('Eval Général'!E$21=9,'Eval Général'!E7,IF('Eval Général'!F$21=9,'Eval Général'!F7,IF('Eval Général'!G$21=9,'Eval Général'!G7,IF('Eval Général'!H$21=9,'Eval Général'!H7,IF('Eval Général'!I$21=9,'Eval Général'!I7,IF('Eval Général'!J$21=9,'Eval Général'!J7,IF('Eval Général'!K$21=9,'Eval Général'!K7,IF('Eval Général'!L$21=9,'Eval Général'!L7,IF('Eval Général'!M$21=9,'Eval Général'!M7,IF('Eval Général'!N$21=9,'Eval Général'!N7,IF('Eval Général'!O$21=9,'Eval Général'!O7,IF('Eval Général'!P$21=9,'Eval Général'!P7,IF('Eval Général'!Q$21=9,'Eval Général'!Q7,IF('Eval Général'!R$21=9,'Eval Général'!R7,IF('Eval Général'!S$21=9,'Eval Général'!S7,IF('Eval Général'!T$21=9,'Eval Général'!T7,IF('Eval Général'!U$21=9,'Eval Général'!U7,IF('Eval Général'!V$21=9,'Eval Général'!V7,IF('Eval Général'!W$21=9,'Eval Général'!W7,0)))))))))))))))))))))</f>
        <v>André Brouillet</v>
      </c>
      <c r="L37" s="111" t="str">
        <f>IF('Eval Général'!C$21=10,'Eval Général'!C7,IF('Eval Général'!D$21=10,'Eval Général'!D7,IF('Eval Général'!E$21=10,'Eval Général'!E7,IF('Eval Général'!F$21=10,'Eval Général'!F7,IF('Eval Général'!G$21=10,'Eval Général'!G7,IF('Eval Général'!H$21=10,'Eval Général'!H7,IF('Eval Général'!I$21=10,'Eval Général'!I7,IF('Eval Général'!J$21=10,'Eval Général'!J7,IF('Eval Général'!K$21=10,'Eval Général'!K7,IF('Eval Général'!L$21=10,'Eval Général'!L7,IF('Eval Général'!M$21=10,'Eval Général'!M7,IF('Eval Général'!N$21=10,'Eval Général'!N7,IF('Eval Général'!O$21=10,'Eval Général'!O7,IF('Eval Général'!P$21=10,'Eval Général'!P7,IF('Eval Général'!Q$21=10,'Eval Général'!Q7,IF('Eval Général'!R$21=10,'Eval Général'!R7,IF('Eval Général'!S$21=10,'Eval Général'!S7,IF('Eval Général'!T$21=10,'Eval Général'!T7,IF('Eval Général'!U$21=10,'Eval Général'!U7,IF('Eval Général'!V$21=10,'Eval Général'!V7,IF('Eval Général'!W$21=10,'Eval Général'!W7,0)))))))))))))))))))))</f>
        <v>André Brouillet</v>
      </c>
      <c r="M37" s="111" t="e">
        <f>IF('Eval Général'!C$21=11,'Eval Général'!C7,IF('Eval Général'!D$21=11,'Eval Général'!D7,IF('Eval Général'!E$21=11,'Eval Général'!E7,IF('Eval Général'!F$21=11,'Eval Général'!F7,IF('Eval Général'!G$21=11,'Eval Général'!G7,IF('Eval Général'!H$21=11,'Eval Général'!H7,IF('Eval Général'!I$21=11,'Eval Général'!I7,IF('Eval Général'!J$21=11,'Eval Général'!J7,IF('Eval Général'!K$21=11,'Eval Général'!K7,IF('Eval Général'!L$21=11,'Eval Général'!L7,IF('Eval Général'!M$21=11,'Eval Général'!M7,IF('Eval Général'!N$21=11,'Eval Général'!N7,IF('Eval Général'!O$21=11,'Eval Général'!O7,IF('Eval Général'!P$21=11,'Eval Général'!P7,IF('Eval Général'!Q$21=11,'Eval Général'!Q7,IF('Eval Général'!R$21=11,'Eval Général'!R7,IF('Eval Général'!S$21=11,'Eval Général'!S7,IF('Eval Général'!T$21=11,'Eval Général'!T7,IF('Eval Général'!U$21=11,'Eval Général'!U7,IF('Eval Général'!V$21=11,'Eval Général'!V7,IF('Eval Général'!W$21=11,'Eval Général'!W7,0)))))))))))))))))))))</f>
        <v>#N/A</v>
      </c>
      <c r="N37" s="111" t="e">
        <f>IF('Eval Général'!C$21=12,'Eval Général'!C7,IF('Eval Général'!D$21=12,'Eval Général'!D7,IF('Eval Général'!E$21=12,'Eval Général'!E7,IF('Eval Général'!F$21=12,'Eval Général'!F7,IF('Eval Général'!G$21=12,'Eval Général'!G7,IF('Eval Général'!H$21=12,'Eval Général'!H7,IF('Eval Général'!I$21=12,'Eval Général'!I7,IF('Eval Général'!J$21=12,'Eval Général'!J7,IF('Eval Général'!K$21=12,'Eval Général'!K7,IF('Eval Général'!L$21=12,'Eval Général'!L7,IF('Eval Général'!M$21=12,'Eval Général'!M7,IF('Eval Général'!N$21=12,'Eval Général'!N7,IF('Eval Général'!O$21=12,'Eval Général'!O7,IF('Eval Général'!P$21=12,'Eval Général'!P7,IF('Eval Général'!Q$21=12,'Eval Général'!Q7,IF('Eval Général'!R$21=12,'Eval Général'!R7,IF('Eval Général'!S$21=12,'Eval Général'!S7,IF('Eval Général'!T$21=12,'Eval Général'!T7,IF('Eval Général'!U$21=12,'Eval Général'!U7,IF('Eval Général'!V$21=12,'Eval Général'!V7,IF('Eval Général'!W$21=12,'Eval Général'!W7,0)))))))))))))))))))))</f>
        <v>#N/A</v>
      </c>
      <c r="O37" s="111" t="e">
        <f>IF('Eval Général'!C$21=13,'Eval Général'!C7,IF('Eval Général'!D$21=13,'Eval Général'!D7,IF('Eval Général'!E$21=13,'Eval Général'!E7,IF('Eval Général'!F$21=13,'Eval Général'!F7,IF('Eval Général'!G$21=13,'Eval Général'!G7,IF('Eval Général'!H$21=13,'Eval Général'!H7,IF('Eval Général'!I$21=13,'Eval Général'!I7,IF('Eval Général'!J$21=13,'Eval Général'!J7,IF('Eval Général'!K$21=13,'Eval Général'!K7,IF('Eval Général'!L$21=13,'Eval Général'!L7,IF('Eval Général'!M$21=13,'Eval Général'!M7,IF('Eval Général'!N$21=13,'Eval Général'!N7,IF('Eval Général'!O$21=13,'Eval Général'!O7,IF('Eval Général'!P$21=13,'Eval Général'!P7,IF('Eval Général'!Q$21=13,'Eval Général'!Q7,IF('Eval Général'!R$21=13,'Eval Général'!R7,IF('Eval Général'!S$21=13,'Eval Général'!S7,IF('Eval Général'!T$21=13,'Eval Général'!T7,IF('Eval Général'!U$21=13,'Eval Général'!U7,IF('Eval Général'!V$21=13,'Eval Général'!V7,IF('Eval Général'!W$21=13,'Eval Général'!W7,0)))))))))))))))))))))</f>
        <v>#N/A</v>
      </c>
      <c r="P37" s="111" t="e">
        <f>IF('Eval Général'!C$21=14,'Eval Général'!C7,IF('Eval Général'!D$21=14,'Eval Général'!D7,IF('Eval Général'!E$21=14,'Eval Général'!E7,IF('Eval Général'!F$21=14,'Eval Général'!F7,IF('Eval Général'!G$21=14,'Eval Général'!G7,IF('Eval Général'!H$21=14,'Eval Général'!H7,IF('Eval Général'!I$21=14,'Eval Général'!I7,IF('Eval Général'!J$21=14,'Eval Général'!J7,IF('Eval Général'!K$21=14,'Eval Général'!K7,IF('Eval Général'!L$21=14,'Eval Général'!L7,IF('Eval Général'!M$21=14,'Eval Général'!M7,IF('Eval Général'!N$21=14,'Eval Général'!N7,IF('Eval Général'!O$21=14,'Eval Général'!O7,IF('Eval Général'!P$21=14,'Eval Général'!P7,IF('Eval Général'!Q$21=14,'Eval Général'!Q7,IF('Eval Général'!R$21=14,'Eval Général'!R7,IF('Eval Général'!S$21=14,'Eval Général'!S7,IF('Eval Général'!T$21=14,'Eval Général'!T7,IF('Eval Général'!U$21=14,'Eval Général'!U7,IF('Eval Général'!V$21=14,'Eval Général'!V7,IF('Eval Général'!W$21=14,'Eval Général'!W7,0)))))))))))))))))))))</f>
        <v>#N/A</v>
      </c>
      <c r="Q37" s="111" t="e">
        <f>IF('Eval Général'!C$21=15,'Eval Général'!C7,IF('Eval Général'!D$21=15,'Eval Général'!D7,IF('Eval Général'!E$21=15,'Eval Général'!E7,IF('Eval Général'!F$21=15,'Eval Général'!F7,IF('Eval Général'!G$21=15,'Eval Général'!G7,IF('Eval Général'!H$21=15,'Eval Général'!H7,IF('Eval Général'!I$21=15,'Eval Général'!I7,IF('Eval Général'!J$21=15,'Eval Général'!J7,IF('Eval Général'!K$21=15,'Eval Général'!K7,IF('Eval Général'!L$21=15,'Eval Général'!L7,IF('Eval Général'!M$21=15,'Eval Général'!M7,IF('Eval Général'!N$21=15,'Eval Général'!N7,IF('Eval Général'!O$21=15,'Eval Général'!O7,IF('Eval Général'!P$21=15,'Eval Général'!P7,IF('Eval Général'!Q$21=15,'Eval Général'!Q7,IF('Eval Général'!R$21=15,'Eval Général'!R7,IF('Eval Général'!S$21=15,'Eval Général'!S7,IF('Eval Général'!T$21=15,'Eval Général'!T7,IF('Eval Général'!U$21=15,'Eval Général'!U7,IF('Eval Général'!V$21=15,'Eval Général'!V7,IF('Eval Général'!W$21=15,'Eval Général'!W7,0)))))))))))))))))))))</f>
        <v>#N/A</v>
      </c>
      <c r="R37" s="111" t="e">
        <f>IF('Eval Général'!C$21=16,'Eval Général'!C7,IF('Eval Général'!D$21=16,'Eval Général'!D7,IF('Eval Général'!E$21=16,'Eval Général'!E7,IF('Eval Général'!F$21=16,'Eval Général'!F7,IF('Eval Général'!G$21=16,'Eval Général'!G7,IF('Eval Général'!H$21=16,'Eval Général'!H7,IF('Eval Général'!I$21=16,'Eval Général'!I7,IF('Eval Général'!J$21=16,'Eval Général'!J7,IF('Eval Général'!K$21=16,'Eval Général'!K7,IF('Eval Général'!L$21=16,'Eval Général'!L7,IF('Eval Général'!M$21=16,'Eval Général'!M7,IF('Eval Général'!N$21=16,'Eval Général'!N7,IF('Eval Général'!O$21=16,'Eval Général'!O7,IF('Eval Général'!P$21=16,'Eval Général'!P7,IF('Eval Général'!Q$21=16,'Eval Général'!Q7,IF('Eval Général'!R$21=16,'Eval Général'!R7,IF('Eval Général'!S$21=16,'Eval Général'!S7,IF('Eval Général'!T$21=16,'Eval Général'!T7,IF('Eval Général'!U$21=16,'Eval Général'!U7,IF('Eval Général'!V$21=16,'Eval Général'!V7,IF('Eval Général'!W$21=16,'Eval Général'!W7,0)))))))))))))))))))))</f>
        <v>#N/A</v>
      </c>
      <c r="S37" s="111" t="e">
        <f>IF('Eval Général'!C$21=17,'Eval Général'!C7,IF('Eval Général'!D$21=17,'Eval Général'!D7,IF('Eval Général'!E$21=17,'Eval Général'!E7,IF('Eval Général'!F$21=17,'Eval Général'!F7,IF('Eval Général'!G$21=17,'Eval Général'!G7,IF('Eval Général'!H$21=17,'Eval Général'!H7,IF('Eval Général'!I$21=17,'Eval Général'!I7,IF('Eval Général'!J$21=17,'Eval Général'!J7,IF('Eval Général'!K$21=17,'Eval Général'!K7,IF('Eval Général'!L$21=17,'Eval Général'!L7,IF('Eval Général'!M$21=17,'Eval Général'!M7,IF('Eval Général'!N$21=17,'Eval Général'!N7,IF('Eval Général'!O$21=17,'Eval Général'!O7,IF('Eval Général'!P$21=17,'Eval Général'!P7,IF('Eval Général'!Q$21=17,'Eval Général'!Q7,IF('Eval Général'!R$21=17,'Eval Général'!R7,IF('Eval Général'!S$21=17,'Eval Général'!S7,IF('Eval Général'!T$21=17,'Eval Général'!T7,IF('Eval Général'!U$21=17,'Eval Général'!U7,IF('Eval Général'!V$21=17,'Eval Général'!V7,IF('Eval Général'!W$21=17,'Eval Général'!W7,0)))))))))))))))))))))</f>
        <v>#N/A</v>
      </c>
      <c r="T37" s="111" t="e">
        <f>IF('Eval Général'!C$21=18,'Eval Général'!C7,IF('Eval Général'!D$21=18,'Eval Général'!D7,IF('Eval Général'!E$21=18,'Eval Général'!E7,IF('Eval Général'!F$21=18,'Eval Général'!F7,IF('Eval Général'!G$21=18,'Eval Général'!G7,IF('Eval Général'!H$21=18,'Eval Général'!H7,IF('Eval Général'!I$21=18,'Eval Général'!I7,IF('Eval Général'!J$21=18,'Eval Général'!J7,IF('Eval Général'!K$21=18,'Eval Général'!K7,IF('Eval Général'!L$21=18,'Eval Général'!L7,IF('Eval Général'!M$21=18,'Eval Général'!M7,IF('Eval Général'!N$21=18,'Eval Général'!N7,IF('Eval Général'!O$21=18,'Eval Général'!O7,IF('Eval Général'!P$21=18,'Eval Général'!P7,IF('Eval Général'!Q$21=18,'Eval Général'!Q7,IF('Eval Général'!R$21=18,'Eval Général'!R7,IF('Eval Général'!S$21=18,'Eval Général'!S7,IF('Eval Général'!T$21=18,'Eval Général'!T7,IF('Eval Général'!U$21=18,'Eval Général'!U7,IF('Eval Général'!V$21=18,'Eval Général'!V7,IF('Eval Général'!W$21=18,'Eval Général'!W7,0)))))))))))))))))))))</f>
        <v>#N/A</v>
      </c>
      <c r="U37" s="111" t="e">
        <f>IF('Eval Général'!C$21=19,'Eval Général'!C7,IF('Eval Général'!D$21=19,'Eval Général'!D7,IF('Eval Général'!E$21=19,'Eval Général'!E7,IF('Eval Général'!F$21=19,'Eval Général'!F7,IF('Eval Général'!G$21=19,'Eval Général'!G7,IF('Eval Général'!H$21=19,'Eval Général'!H7,IF('Eval Général'!I$21=19,'Eval Général'!I7,IF('Eval Général'!J$21=19,'Eval Général'!J7,IF('Eval Général'!K$21=19,'Eval Général'!K7,IF('Eval Général'!L$21=19,'Eval Général'!L7,IF('Eval Général'!M$21=19,'Eval Général'!M7,IF('Eval Général'!N$21=19,'Eval Général'!N7,IF('Eval Général'!O$21=19,'Eval Général'!O7,IF('Eval Général'!P$21=19,'Eval Général'!P7,IF('Eval Général'!Q$21=19,'Eval Général'!Q7,IF('Eval Général'!R$21=19,'Eval Général'!R7,IF('Eval Général'!S$21=19,'Eval Général'!S7,IF('Eval Général'!T$21=19,'Eval Général'!T7,IF('Eval Général'!U$21=19,'Eval Général'!U7,IF('Eval Général'!V$21=19,'Eval Général'!V7,IF('Eval Général'!W$21=19,'Eval Général'!W7,0)))))))))))))))))))))</f>
        <v>#N/A</v>
      </c>
      <c r="V37" s="111" t="e">
        <f>IF('Eval Général'!C$21=20,'Eval Général'!C7,IF('Eval Général'!D$21=20,'Eval Général'!D7,IF('Eval Général'!E$21=20,'Eval Général'!E7,IF('Eval Général'!F$21=20,'Eval Général'!F7,IF('Eval Général'!G$21=20,'Eval Général'!G7,IF('Eval Général'!H$21=20,'Eval Général'!H7,IF('Eval Général'!I$21=20,'Eval Général'!I7,IF('Eval Général'!J$21=20,'Eval Général'!J7,IF('Eval Général'!K$21=20,'Eval Général'!K7,IF('Eval Général'!L$21=20,'Eval Général'!L7,IF('Eval Général'!M$21=20,'Eval Général'!M7,IF('Eval Général'!N$21=20,'Eval Général'!N7,IF('Eval Général'!O$21=20,'Eval Général'!O7,IF('Eval Général'!P$21=20,'Eval Général'!P7,IF('Eval Général'!Q$21=20,'Eval Général'!Q7,IF('Eval Général'!R$21=20,'Eval Général'!R7,IF('Eval Général'!S$21=20,'Eval Général'!S7,IF('Eval Général'!T$21=20,'Eval Général'!T7,IF('Eval Général'!U$21=20,'Eval Général'!U7,IF('Eval Général'!V$21=20,'Eval Général'!V7,IF('Eval Général'!W$21=20,'Eval Général'!W7,0)))))))))))))))))))))</f>
        <v>#N/A</v>
      </c>
      <c r="W37" s="111" t="e">
        <f>IF('Eval Général'!C$21=21,'Eval Général'!C7,IF('Eval Général'!D$21=21,'Eval Général'!D7,IF('Eval Général'!E$21=21,'Eval Général'!E7,IF('Eval Général'!F$21=21,'Eval Général'!F7,IF('Eval Général'!G$21=21,'Eval Général'!G7,IF('Eval Général'!H$21=21,'Eval Général'!H7,IF('Eval Général'!I$21=21,'Eval Général'!I7,IF('Eval Général'!J$21=21,'Eval Général'!J7,IF('Eval Général'!K$21=21,'Eval Général'!K7,IF('Eval Général'!L$21=21,'Eval Général'!L7,IF('Eval Général'!M$21=21,'Eval Général'!M7,IF('Eval Général'!N$21=21,'Eval Général'!N7,IF('Eval Général'!O$21=21,'Eval Général'!O7,IF('Eval Général'!P$21=21,'Eval Général'!P7,IF('Eval Général'!Q$21=21,'Eval Général'!Q7,IF('Eval Général'!R$21=21,'Eval Général'!R7,IF('Eval Général'!S$21=21,'Eval Général'!S7,IF('Eval Général'!T$21=21,'Eval Général'!T7,IF('Eval Général'!U$21=21,'Eval Général'!U7,IF('Eval Général'!V$21=21,'Eval Général'!V7,IF('Eval Général'!W$21=21,'Eval Général'!W7,0)))))))))))))))))))))</f>
        <v>#N/A</v>
      </c>
    </row>
    <row r="38" spans="2:23" ht="20.100000000000001" customHeight="1" x14ac:dyDescent="0.25">
      <c r="B38" s="289"/>
      <c r="C38" s="114" t="str">
        <f>IF('Eval Général'!C$21=1,'Eval Général'!C8,IF('Eval Général'!D$21=1,'Eval Général'!D8,IF('Eval Général'!E$21=1,'Eval Général'!E8,IF('Eval Général'!F$21=1,'Eval Général'!F8,IF('Eval Général'!G$21=1,'Eval Général'!G8,IF('Eval Général'!H$21=1,'Eval Général'!H8,IF('Eval Général'!I$21=1,'Eval Général'!I8,IF('Eval Général'!J$21=1,'Eval Général'!J8,IF('Eval Général'!K$21=1,'Eval Général'!K8,IF('Eval Général'!L$21=1,'Eval Général'!L8,IF('Eval Général'!M$21=1,'Eval Général'!M8,IF('Eval Général'!N$21=1,'Eval Général'!N8,IF('Eval Général'!O$21=1,'Eval Général'!O8,IF('Eval Général'!P$21=1,'Eval Général'!P8,IF('Eval Général'!Q$21=1,'Eval Général'!Q8,IF('Eval Général'!R$21=1,'Eval Général'!R8,IF('Eval Général'!S$21=1,'Eval Général'!S8,IF('Eval Général'!T$21=1,'Eval Général'!T8,IF('Eval Général'!U$21=1,'Eval Général'!U8,IF('Eval Général'!V$21=1,'Eval Général'!V8,IF('Eval Général'!W$21=1,'Eval Général'!W8,0)))))))))))))))))))))</f>
        <v>Bressuire</v>
      </c>
      <c r="D38" s="114" t="str">
        <f>IF('Eval Général'!C$21=2,'Eval Général'!C8,IF('Eval Général'!D$21=2,'Eval Général'!D8,IF('Eval Général'!E$21=2,'Eval Général'!E8,IF('Eval Général'!F$21=2,'Eval Général'!F8,IF('Eval Général'!G$21=2,'Eval Général'!G8,IF('Eval Général'!H$21=2,'Eval Général'!H8,IF('Eval Général'!I$21=2,'Eval Général'!I8,IF('Eval Général'!J$21=2,'Eval Général'!J8,IF('Eval Général'!K$21=2,'Eval Général'!K8,IF('Eval Général'!L$21=2,'Eval Général'!L8,IF('Eval Général'!M$21=2,'Eval Général'!M8,IF('Eval Général'!N$21=2,'Eval Général'!N8,IF('Eval Général'!O$21=2,'Eval Général'!O8,IF('Eval Général'!P$21=2,'Eval Général'!P8,IF('Eval Général'!Q$21=2,'Eval Général'!Q8,IF('Eval Général'!R$21=2,'Eval Général'!R8,IF('Eval Général'!S$21=2,'Eval Général'!S8,IF('Eval Général'!T$21=2,'Eval Général'!T8,IF('Eval Général'!U$21=2,'Eval Général'!U8,IF('Eval Général'!V$21=2,'Eval Général'!V8,IF('Eval Général'!W$21=2,'Eval Général'!W8,0)))))))))))))))))))))</f>
        <v>Bressuire</v>
      </c>
      <c r="E38" s="115" t="str">
        <f>IF('Eval Général'!C$21=3,'Eval Général'!C8,IF('Eval Général'!D$21=3,'Eval Général'!D8,IF('Eval Général'!E$21=3,'Eval Général'!E8,IF('Eval Général'!F$21=3,'Eval Général'!F8,IF('Eval Général'!G$21=3,'Eval Général'!G8,IF('Eval Général'!H$21=3,'Eval Général'!H8,IF('Eval Général'!I$21=3,'Eval Général'!I8,IF('Eval Général'!J$21=3,'Eval Général'!J8,IF('Eval Général'!K$21=3,'Eval Général'!K8,IF('Eval Général'!L$21=3,'Eval Général'!L8,IF('Eval Général'!M$21=3,'Eval Général'!M8,IF('Eval Général'!N$21=3,'Eval Général'!N8,IF('Eval Général'!O$21=3,'Eval Général'!O8,IF('Eval Général'!P$21=3,'Eval Général'!P8,IF('Eval Général'!Q$21=3,'Eval Général'!Q8,IF('Eval Général'!R$21=3,'Eval Général'!R8,IF('Eval Général'!S$21=3,'Eval Général'!S8,IF('Eval Général'!T$21=3,'Eval Général'!T8,IF('Eval Général'!U$21=3,'Eval Général'!U8,IF('Eval Général'!V$21=3,'Eval Général'!V8,IF('Eval Général'!W$21=3,'Eval Général'!W8,0)))))))))))))))))))))</f>
        <v>Pons</v>
      </c>
      <c r="F38" s="111" t="str">
        <f>IF('Eval Général'!C$21=4,'Eval Général'!C8,IF('Eval Général'!D$21=4,'Eval Général'!D8,IF('Eval Général'!E$21=4,'Eval Général'!E8,IF('Eval Général'!F$21=4,'Eval Général'!F8,IF('Eval Général'!G$21=4,'Eval Général'!G8,IF('Eval Général'!H$21=4,'Eval Général'!H8,IF('Eval Général'!I$21=4,'Eval Général'!I8,IF('Eval Général'!J$21=4,'Eval Général'!J8,IF('Eval Général'!K$21=4,'Eval Général'!K8,IF('Eval Général'!L$21=4,'Eval Général'!L8,IF('Eval Général'!M$21=4,'Eval Général'!M8,IF('Eval Général'!N$21=4,'Eval Général'!N8,IF('Eval Général'!O$21=4,'Eval Général'!O8,IF('Eval Général'!P$21=4,'Eval Général'!P8,IF('Eval Général'!Q$21=4,'Eval Général'!Q8,IF('Eval Général'!R$21=4,'Eval Général'!R8,IF('Eval Général'!S$21=4,'Eval Général'!S8,IF('Eval Général'!T$21=4,'Eval Général'!T8,IF('Eval Général'!U$21=4,'Eval Général'!U8,IF('Eval Général'!V$21=4,'Eval Général'!V8,IF('Eval Général'!W$21=4,'Eval Général'!W8,0)))))))))))))))))))))</f>
        <v>Bressuire</v>
      </c>
      <c r="G38" s="111" t="str">
        <f>IF('Eval Général'!C$21=5,'Eval Général'!C8,IF('Eval Général'!D$21=5,'Eval Général'!D8,IF('Eval Général'!E$21=5,'Eval Général'!E8,IF('Eval Général'!F$21=5,'Eval Général'!F8,IF('Eval Général'!G$21=5,'Eval Général'!G8,IF('Eval Général'!H$21=5,'Eval Général'!H8,IF('Eval Général'!I$21=5,'Eval Général'!I8,IF('Eval Général'!J$21=5,'Eval Général'!J8,IF('Eval Général'!K$21=5,'Eval Général'!K8,IF('Eval Général'!L$21=5,'Eval Général'!L8,IF('Eval Général'!M$21=5,'Eval Général'!M8,IF('Eval Général'!N$21=5,'Eval Général'!N8,IF('Eval Général'!O$21=5,'Eval Général'!O8,IF('Eval Général'!P$21=5,'Eval Général'!P8,IF('Eval Général'!Q$21=5,'Eval Général'!Q8,IF('Eval Général'!R$21=5,'Eval Général'!R8,IF('Eval Général'!S$21=5,'Eval Général'!S8,IF('Eval Général'!T$21=5,'Eval Général'!T8,IF('Eval Général'!U$21=5,'Eval Général'!U8,IF('Eval Général'!V$21=5,'Eval Général'!V8,IF('Eval Général'!W$21=5,'Eval Général'!W8,0)))))))))))))))))))))</f>
        <v>Bressuire</v>
      </c>
      <c r="H38" s="111" t="str">
        <f>IF('Eval Général'!C$21=6,'Eval Général'!C8,IF('Eval Général'!D$21=6,'Eval Général'!D8,IF('Eval Général'!E$21=6,'Eval Général'!E8,IF('Eval Général'!F$21=6,'Eval Général'!F8,IF('Eval Général'!G$21=6,'Eval Général'!G8,IF('Eval Général'!H$21=6,'Eval Général'!H8,IF('Eval Général'!I$21=6,'Eval Général'!I8,IF('Eval Général'!J$21=6,'Eval Général'!J8,IF('Eval Général'!K$21=6,'Eval Général'!K8,IF('Eval Général'!L$21=6,'Eval Général'!L8,IF('Eval Général'!M$21=6,'Eval Général'!M8,IF('Eval Général'!N$21=6,'Eval Général'!N8,IF('Eval Général'!O$21=6,'Eval Général'!O8,IF('Eval Général'!P$21=6,'Eval Général'!P8,IF('Eval Général'!Q$21=6,'Eval Général'!Q8,IF('Eval Général'!R$21=6,'Eval Général'!R8,IF('Eval Général'!S$21=6,'Eval Général'!S8,IF('Eval Général'!T$21=6,'Eval Général'!T8,IF('Eval Général'!U$21=6,'Eval Général'!U8,IF('Eval Général'!V$21=6,'Eval Général'!V8,IF('Eval Général'!W$21=6,'Eval Général'!W8,0)))))))))))))))))))))</f>
        <v>Pons</v>
      </c>
      <c r="I38" s="111" t="str">
        <f>IF('Eval Général'!C$21=7,'Eval Général'!C8,IF('Eval Général'!D$21=7,'Eval Général'!D8,IF('Eval Général'!E$21=7,'Eval Général'!E8,IF('Eval Général'!F$21=7,'Eval Général'!F8,IF('Eval Général'!G$21=7,'Eval Général'!G8,IF('Eval Général'!H$21=7,'Eval Général'!H8,IF('Eval Général'!I$21=7,'Eval Général'!I8,IF('Eval Général'!J$21=7,'Eval Général'!J8,IF('Eval Général'!K$21=7,'Eval Général'!K8,IF('Eval Général'!L$21=7,'Eval Général'!L8,IF('Eval Général'!M$21=7,'Eval Général'!M8,IF('Eval Général'!N$21=7,'Eval Général'!N8,IF('Eval Général'!O$21=7,'Eval Général'!O8,IF('Eval Général'!P$21=7,'Eval Général'!P8,IF('Eval Général'!Q$21=7,'Eval Général'!Q8,IF('Eval Général'!R$21=7,'Eval Général'!R8,IF('Eval Général'!S$21=7,'Eval Général'!S8,IF('Eval Général'!T$21=7,'Eval Général'!T8,IF('Eval Général'!U$21=7,'Eval Général'!U8,IF('Eval Général'!V$21=7,'Eval Général'!V8,IF('Eval Général'!W$21=7,'Eval Général'!W8,0)))))))))))))))))))))</f>
        <v>Bressuire</v>
      </c>
      <c r="J38" s="111" t="str">
        <f>IF('Eval Général'!C$21=8,'Eval Général'!C8,IF('Eval Général'!D$21=8,'Eval Général'!D8,IF('Eval Général'!E$21=8,'Eval Général'!E8,IF('Eval Général'!F$21=8,'Eval Général'!F8,IF('Eval Général'!G$21=8,'Eval Général'!G8,IF('Eval Général'!H$21=8,'Eval Général'!H8,IF('Eval Général'!I$21=8,'Eval Général'!I8,IF('Eval Général'!J$21=8,'Eval Général'!J8,IF('Eval Général'!K$21=8,'Eval Général'!K8,IF('Eval Général'!L$21=8,'Eval Général'!L8,IF('Eval Général'!M$21=8,'Eval Général'!M8,IF('Eval Général'!N$21=8,'Eval Général'!N8,IF('Eval Général'!O$21=8,'Eval Général'!O8,IF('Eval Général'!P$21=8,'Eval Général'!P8,IF('Eval Général'!Q$21=8,'Eval Général'!Q8,IF('Eval Général'!R$21=8,'Eval Général'!R8,IF('Eval Général'!S$21=8,'Eval Général'!S8,IF('Eval Général'!T$21=8,'Eval Général'!T8,IF('Eval Général'!U$21=8,'Eval Général'!U8,IF('Eval Général'!V$21=8,'Eval Général'!V8,IF('Eval Général'!W$21=8,'Eval Général'!W8,0)))))))))))))))))))))</f>
        <v>Pons</v>
      </c>
      <c r="K38" s="111" t="str">
        <f>IF('Eval Général'!C$21=9,'Eval Général'!C8,IF('Eval Général'!D$21=9,'Eval Général'!D8,IF('Eval Général'!E$21=9,'Eval Général'!E8,IF('Eval Général'!F$21=9,'Eval Général'!F8,IF('Eval Général'!G$21=9,'Eval Général'!G8,IF('Eval Général'!H$21=9,'Eval Général'!H8,IF('Eval Général'!I$21=9,'Eval Général'!I8,IF('Eval Général'!J$21=9,'Eval Général'!J8,IF('Eval Général'!K$21=9,'Eval Général'!K8,IF('Eval Général'!L$21=9,'Eval Général'!L8,IF('Eval Général'!M$21=9,'Eval Général'!M8,IF('Eval Général'!N$21=9,'Eval Général'!N8,IF('Eval Général'!O$21=9,'Eval Général'!O8,IF('Eval Général'!P$21=9,'Eval Général'!P8,IF('Eval Général'!Q$21=9,'Eval Général'!Q8,IF('Eval Général'!R$21=9,'Eval Général'!R8,IF('Eval Général'!S$21=9,'Eval Général'!S8,IF('Eval Général'!T$21=9,'Eval Général'!T8,IF('Eval Général'!U$21=9,'Eval Général'!U8,IF('Eval Général'!V$21=9,'Eval Général'!V8,IF('Eval Général'!W$21=9,'Eval Général'!W8,0)))))))))))))))))))))</f>
        <v>Couhé</v>
      </c>
      <c r="L38" s="111" t="str">
        <f>IF('Eval Général'!C$21=10,'Eval Général'!C8,IF('Eval Général'!D$21=10,'Eval Général'!D8,IF('Eval Général'!E$21=10,'Eval Général'!E8,IF('Eval Général'!F$21=10,'Eval Général'!F8,IF('Eval Général'!G$21=10,'Eval Général'!G8,IF('Eval Général'!H$21=10,'Eval Général'!H8,IF('Eval Général'!I$21=10,'Eval Général'!I8,IF('Eval Général'!J$21=10,'Eval Général'!J8,IF('Eval Général'!K$21=10,'Eval Général'!K8,IF('Eval Général'!L$21=10,'Eval Général'!L8,IF('Eval Général'!M$21=10,'Eval Général'!M8,IF('Eval Général'!N$21=10,'Eval Général'!N8,IF('Eval Général'!O$21=10,'Eval Général'!O8,IF('Eval Général'!P$21=10,'Eval Général'!P8,IF('Eval Général'!Q$21=10,'Eval Général'!Q8,IF('Eval Général'!R$21=10,'Eval Général'!R8,IF('Eval Général'!S$21=10,'Eval Général'!S8,IF('Eval Général'!T$21=10,'Eval Général'!T8,IF('Eval Général'!U$21=10,'Eval Général'!U8,IF('Eval Général'!V$21=10,'Eval Général'!V8,IF('Eval Général'!W$21=10,'Eval Général'!W8,0)))))))))))))))))))))</f>
        <v>Couhé</v>
      </c>
      <c r="M38" s="111" t="e">
        <f>IF('Eval Général'!C$21=11,'Eval Général'!C8,IF('Eval Général'!D$21=11,'Eval Général'!D8,IF('Eval Général'!E$21=11,'Eval Général'!E8,IF('Eval Général'!F$21=11,'Eval Général'!F8,IF('Eval Général'!G$21=11,'Eval Général'!G8,IF('Eval Général'!H$21=11,'Eval Général'!H8,IF('Eval Général'!I$21=11,'Eval Général'!I8,IF('Eval Général'!J$21=11,'Eval Général'!J8,IF('Eval Général'!K$21=11,'Eval Général'!K8,IF('Eval Général'!L$21=11,'Eval Général'!L8,IF('Eval Général'!M$21=11,'Eval Général'!M8,IF('Eval Général'!N$21=11,'Eval Général'!N8,IF('Eval Général'!O$21=11,'Eval Général'!O8,IF('Eval Général'!P$21=11,'Eval Général'!P8,IF('Eval Général'!Q$21=11,'Eval Général'!Q8,IF('Eval Général'!R$21=11,'Eval Général'!R8,IF('Eval Général'!S$21=11,'Eval Général'!S8,IF('Eval Général'!T$21=11,'Eval Général'!T8,IF('Eval Général'!U$21=11,'Eval Général'!U8,IF('Eval Général'!V$21=11,'Eval Général'!V8,IF('Eval Général'!W$21=11,'Eval Général'!W8,0)))))))))))))))))))))</f>
        <v>#N/A</v>
      </c>
      <c r="N38" s="111" t="e">
        <f>IF('Eval Général'!C$21=12,'Eval Général'!C8,IF('Eval Général'!D$21=12,'Eval Général'!D8,IF('Eval Général'!E$21=12,'Eval Général'!E8,IF('Eval Général'!F$21=12,'Eval Général'!F8,IF('Eval Général'!G$21=12,'Eval Général'!G8,IF('Eval Général'!H$21=12,'Eval Général'!H8,IF('Eval Général'!I$21=12,'Eval Général'!I8,IF('Eval Général'!J$21=12,'Eval Général'!J8,IF('Eval Général'!K$21=12,'Eval Général'!K8,IF('Eval Général'!L$21=12,'Eval Général'!L8,IF('Eval Général'!M$21=12,'Eval Général'!M8,IF('Eval Général'!N$21=12,'Eval Général'!N8,IF('Eval Général'!O$21=12,'Eval Général'!O8,IF('Eval Général'!P$21=12,'Eval Général'!P8,IF('Eval Général'!Q$21=12,'Eval Général'!Q8,IF('Eval Général'!R$21=12,'Eval Général'!R8,IF('Eval Général'!S$21=12,'Eval Général'!S8,IF('Eval Général'!T$21=12,'Eval Général'!T8,IF('Eval Général'!U$21=12,'Eval Général'!U8,IF('Eval Général'!V$21=12,'Eval Général'!V8,IF('Eval Général'!W$21=12,'Eval Général'!W8,0)))))))))))))))))))))</f>
        <v>#N/A</v>
      </c>
      <c r="O38" s="111" t="e">
        <f>IF('Eval Général'!C$21=13,'Eval Général'!C8,IF('Eval Général'!D$21=13,'Eval Général'!D8,IF('Eval Général'!E$21=13,'Eval Général'!E8,IF('Eval Général'!F$21=13,'Eval Général'!F8,IF('Eval Général'!G$21=13,'Eval Général'!G8,IF('Eval Général'!H$21=13,'Eval Général'!H8,IF('Eval Général'!I$21=13,'Eval Général'!I8,IF('Eval Général'!J$21=13,'Eval Général'!J8,IF('Eval Général'!K$21=13,'Eval Général'!K8,IF('Eval Général'!L$21=13,'Eval Général'!L8,IF('Eval Général'!M$21=13,'Eval Général'!M8,IF('Eval Général'!N$21=13,'Eval Général'!N8,IF('Eval Général'!O$21=13,'Eval Général'!O8,IF('Eval Général'!P$21=13,'Eval Général'!P8,IF('Eval Général'!Q$21=13,'Eval Général'!Q8,IF('Eval Général'!R$21=13,'Eval Général'!R8,IF('Eval Général'!S$21=13,'Eval Général'!S8,IF('Eval Général'!T$21=13,'Eval Général'!T8,IF('Eval Général'!U$21=13,'Eval Général'!U8,IF('Eval Général'!V$21=13,'Eval Général'!V8,IF('Eval Général'!W$21=13,'Eval Général'!W8,0)))))))))))))))))))))</f>
        <v>#N/A</v>
      </c>
      <c r="P38" s="111" t="e">
        <f>IF('Eval Général'!C$21=14,'Eval Général'!C8,IF('Eval Général'!D$21=14,'Eval Général'!D8,IF('Eval Général'!E$21=14,'Eval Général'!E8,IF('Eval Général'!F$21=14,'Eval Général'!F8,IF('Eval Général'!G$21=14,'Eval Général'!G8,IF('Eval Général'!H$21=14,'Eval Général'!H8,IF('Eval Général'!I$21=14,'Eval Général'!I8,IF('Eval Général'!J$21=14,'Eval Général'!J8,IF('Eval Général'!K$21=14,'Eval Général'!K8,IF('Eval Général'!L$21=14,'Eval Général'!L8,IF('Eval Général'!M$21=14,'Eval Général'!M8,IF('Eval Général'!N$21=14,'Eval Général'!N8,IF('Eval Général'!O$21=14,'Eval Général'!O8,IF('Eval Général'!P$21=14,'Eval Général'!P8,IF('Eval Général'!Q$21=14,'Eval Général'!Q8,IF('Eval Général'!R$21=14,'Eval Général'!R8,IF('Eval Général'!S$21=14,'Eval Général'!S8,IF('Eval Général'!T$21=14,'Eval Général'!T8,IF('Eval Général'!U$21=14,'Eval Général'!U8,IF('Eval Général'!V$21=14,'Eval Général'!V8,IF('Eval Général'!W$21=14,'Eval Général'!W8,0)))))))))))))))))))))</f>
        <v>#N/A</v>
      </c>
      <c r="Q38" s="111" t="e">
        <f>IF('Eval Général'!C$21=15,'Eval Général'!C8,IF('Eval Général'!D$21=15,'Eval Général'!D8,IF('Eval Général'!E$21=15,'Eval Général'!E8,IF('Eval Général'!F$21=15,'Eval Général'!F8,IF('Eval Général'!G$21=15,'Eval Général'!G8,IF('Eval Général'!H$21=15,'Eval Général'!H8,IF('Eval Général'!I$21=15,'Eval Général'!I8,IF('Eval Général'!J$21=15,'Eval Général'!J8,IF('Eval Général'!K$21=15,'Eval Général'!K8,IF('Eval Général'!L$21=15,'Eval Général'!L8,IF('Eval Général'!M$21=15,'Eval Général'!M8,IF('Eval Général'!N$21=15,'Eval Général'!N8,IF('Eval Général'!O$21=15,'Eval Général'!O8,IF('Eval Général'!P$21=15,'Eval Général'!P8,IF('Eval Général'!Q$21=15,'Eval Général'!Q8,IF('Eval Général'!R$21=15,'Eval Général'!R8,IF('Eval Général'!S$21=15,'Eval Général'!S8,IF('Eval Général'!T$21=15,'Eval Général'!T8,IF('Eval Général'!U$21=15,'Eval Général'!U8,IF('Eval Général'!V$21=15,'Eval Général'!V8,IF('Eval Général'!W$21=15,'Eval Général'!W8,0)))))))))))))))))))))</f>
        <v>#N/A</v>
      </c>
      <c r="R38" s="111" t="e">
        <f>IF('Eval Général'!C$21=16,'Eval Général'!C8,IF('Eval Général'!D$21=16,'Eval Général'!D8,IF('Eval Général'!E$21=16,'Eval Général'!E8,IF('Eval Général'!F$21=16,'Eval Général'!F8,IF('Eval Général'!G$21=16,'Eval Général'!G8,IF('Eval Général'!H$21=16,'Eval Général'!H8,IF('Eval Général'!I$21=16,'Eval Général'!I8,IF('Eval Général'!J$21=16,'Eval Général'!J8,IF('Eval Général'!K$21=16,'Eval Général'!K8,IF('Eval Général'!L$21=16,'Eval Général'!L8,IF('Eval Général'!M$21=16,'Eval Général'!M8,IF('Eval Général'!N$21=16,'Eval Général'!N8,IF('Eval Général'!O$21=16,'Eval Général'!O8,IF('Eval Général'!P$21=16,'Eval Général'!P8,IF('Eval Général'!Q$21=16,'Eval Général'!Q8,IF('Eval Général'!R$21=16,'Eval Général'!R8,IF('Eval Général'!S$21=16,'Eval Général'!S8,IF('Eval Général'!T$21=16,'Eval Général'!T8,IF('Eval Général'!U$21=16,'Eval Général'!U8,IF('Eval Général'!V$21=16,'Eval Général'!V8,IF('Eval Général'!W$21=16,'Eval Général'!W8,0)))))))))))))))))))))</f>
        <v>#N/A</v>
      </c>
      <c r="S38" s="111" t="e">
        <f>IF('Eval Général'!C$21=17,'Eval Général'!C8,IF('Eval Général'!D$21=17,'Eval Général'!D8,IF('Eval Général'!E$21=17,'Eval Général'!E8,IF('Eval Général'!F$21=17,'Eval Général'!F8,IF('Eval Général'!G$21=17,'Eval Général'!G8,IF('Eval Général'!H$21=17,'Eval Général'!H8,IF('Eval Général'!I$21=17,'Eval Général'!I8,IF('Eval Général'!J$21=17,'Eval Général'!J8,IF('Eval Général'!K$21=17,'Eval Général'!K8,IF('Eval Général'!L$21=17,'Eval Général'!L8,IF('Eval Général'!M$21=17,'Eval Général'!M8,IF('Eval Général'!N$21=17,'Eval Général'!N8,IF('Eval Général'!O$21=17,'Eval Général'!O8,IF('Eval Général'!P$21=17,'Eval Général'!P8,IF('Eval Général'!Q$21=17,'Eval Général'!Q8,IF('Eval Général'!R$21=17,'Eval Général'!R8,IF('Eval Général'!S$21=17,'Eval Général'!S8,IF('Eval Général'!T$21=17,'Eval Général'!T8,IF('Eval Général'!U$21=17,'Eval Général'!U8,IF('Eval Général'!V$21=17,'Eval Général'!V8,IF('Eval Général'!W$21=17,'Eval Général'!W8,0)))))))))))))))))))))</f>
        <v>#N/A</v>
      </c>
      <c r="T38" s="111" t="e">
        <f>IF('Eval Général'!C$21=18,'Eval Général'!C8,IF('Eval Général'!D$21=18,'Eval Général'!D8,IF('Eval Général'!E$21=18,'Eval Général'!E8,IF('Eval Général'!F$21=18,'Eval Général'!F8,IF('Eval Général'!G$21=18,'Eval Général'!G8,IF('Eval Général'!H$21=18,'Eval Général'!H8,IF('Eval Général'!I$21=18,'Eval Général'!I8,IF('Eval Général'!J$21=18,'Eval Général'!J8,IF('Eval Général'!K$21=18,'Eval Général'!K8,IF('Eval Général'!L$21=18,'Eval Général'!L8,IF('Eval Général'!M$21=18,'Eval Général'!M8,IF('Eval Général'!N$21=18,'Eval Général'!N8,IF('Eval Général'!O$21=18,'Eval Général'!O8,IF('Eval Général'!P$21=18,'Eval Général'!P8,IF('Eval Général'!Q$21=18,'Eval Général'!Q8,IF('Eval Général'!R$21=18,'Eval Général'!R8,IF('Eval Général'!S$21=18,'Eval Général'!S8,IF('Eval Général'!T$21=18,'Eval Général'!T8,IF('Eval Général'!U$21=18,'Eval Général'!U8,IF('Eval Général'!V$21=18,'Eval Général'!V8,IF('Eval Général'!W$21=18,'Eval Général'!W8,0)))))))))))))))))))))</f>
        <v>#N/A</v>
      </c>
      <c r="U38" s="111" t="e">
        <f>IF('Eval Général'!C$21=19,'Eval Général'!C8,IF('Eval Général'!D$21=19,'Eval Général'!D8,IF('Eval Général'!E$21=19,'Eval Général'!E8,IF('Eval Général'!F$21=19,'Eval Général'!F8,IF('Eval Général'!G$21=19,'Eval Général'!G8,IF('Eval Général'!H$21=19,'Eval Général'!H8,IF('Eval Général'!I$21=19,'Eval Général'!I8,IF('Eval Général'!J$21=19,'Eval Général'!J8,IF('Eval Général'!K$21=19,'Eval Général'!K8,IF('Eval Général'!L$21=19,'Eval Général'!L8,IF('Eval Général'!M$21=19,'Eval Général'!M8,IF('Eval Général'!N$21=19,'Eval Général'!N8,IF('Eval Général'!O$21=19,'Eval Général'!O8,IF('Eval Général'!P$21=19,'Eval Général'!P8,IF('Eval Général'!Q$21=19,'Eval Général'!Q8,IF('Eval Général'!R$21=19,'Eval Général'!R8,IF('Eval Général'!S$21=19,'Eval Général'!S8,IF('Eval Général'!T$21=19,'Eval Général'!T8,IF('Eval Général'!U$21=19,'Eval Général'!U8,IF('Eval Général'!V$21=19,'Eval Général'!V8,IF('Eval Général'!W$21=19,'Eval Général'!W8,0)))))))))))))))))))))</f>
        <v>#N/A</v>
      </c>
      <c r="V38" s="111" t="e">
        <f>IF('Eval Général'!C$21=20,'Eval Général'!C8,IF('Eval Général'!D$21=20,'Eval Général'!D8,IF('Eval Général'!E$21=20,'Eval Général'!E8,IF('Eval Général'!F$21=20,'Eval Général'!F8,IF('Eval Général'!G$21=20,'Eval Général'!G8,IF('Eval Général'!H$21=20,'Eval Général'!H8,IF('Eval Général'!I$21=20,'Eval Général'!I8,IF('Eval Général'!J$21=20,'Eval Général'!J8,IF('Eval Général'!K$21=20,'Eval Général'!K8,IF('Eval Général'!L$21=20,'Eval Général'!L8,IF('Eval Général'!M$21=20,'Eval Général'!M8,IF('Eval Général'!N$21=20,'Eval Général'!N8,IF('Eval Général'!O$21=20,'Eval Général'!O8,IF('Eval Général'!P$21=20,'Eval Général'!P8,IF('Eval Général'!Q$21=20,'Eval Général'!Q8,IF('Eval Général'!R$21=20,'Eval Général'!R8,IF('Eval Général'!S$21=20,'Eval Général'!S8,IF('Eval Général'!T$21=20,'Eval Général'!T8,IF('Eval Général'!U$21=20,'Eval Général'!U8,IF('Eval Général'!V$21=20,'Eval Général'!V8,IF('Eval Général'!W$21=20,'Eval Général'!W8,0)))))))))))))))))))))</f>
        <v>#N/A</v>
      </c>
      <c r="W38" s="111" t="e">
        <f>IF('Eval Général'!C$21=21,'Eval Général'!C8,IF('Eval Général'!D$21=21,'Eval Général'!D8,IF('Eval Général'!E$21=21,'Eval Général'!E8,IF('Eval Général'!F$21=21,'Eval Général'!F8,IF('Eval Général'!G$21=21,'Eval Général'!G8,IF('Eval Général'!H$21=21,'Eval Général'!H8,IF('Eval Général'!I$21=21,'Eval Général'!I8,IF('Eval Général'!J$21=21,'Eval Général'!J8,IF('Eval Général'!K$21=21,'Eval Général'!K8,IF('Eval Général'!L$21=21,'Eval Général'!L8,IF('Eval Général'!M$21=21,'Eval Général'!M8,IF('Eval Général'!N$21=21,'Eval Général'!N8,IF('Eval Général'!O$21=21,'Eval Général'!O8,IF('Eval Général'!P$21=21,'Eval Général'!P8,IF('Eval Général'!Q$21=21,'Eval Général'!Q8,IF('Eval Général'!R$21=21,'Eval Général'!R8,IF('Eval Général'!S$21=21,'Eval Général'!S8,IF('Eval Général'!T$21=21,'Eval Général'!T8,IF('Eval Général'!U$21=21,'Eval Général'!U8,IF('Eval Général'!V$21=21,'Eval Général'!V8,IF('Eval Général'!W$21=21,'Eval Général'!W8,0)))))))))))))))))))))</f>
        <v>#N/A</v>
      </c>
    </row>
    <row r="39" spans="2:23" ht="20.100000000000001" customHeight="1" thickBot="1" x14ac:dyDescent="0.3">
      <c r="B39" s="290"/>
      <c r="C39" s="118" t="str">
        <f>IF('Eval Général'!C$21=1,'Eval Général'!C19,IF('Eval Général'!D$21=1,'Eval Général'!D19,IF('Eval Général'!E$21=1,'Eval Général'!E19,IF('Eval Général'!F$21=1,'Eval Général'!F19,IF('Eval Général'!G$21=1,'Eval Général'!G19,IF('Eval Général'!H$21=1,'Eval Général'!H19,IF('Eval Général'!I$21=1,'Eval Général'!I19,IF('Eval Général'!J$21=1,'Eval Général'!J19,IF('Eval Général'!K$21=1,'Eval Général'!K19,IF('Eval Général'!L$21=1,'Eval Général'!L19,IF('Eval Général'!M$21=1,'Eval Général'!M19,IF('Eval Général'!N$21=1,'Eval Général'!N19,IF('Eval Général'!O$21=1,'Eval Général'!O19,IF('Eval Général'!P$21=1,'Eval Général'!P19,IF('Eval Général'!Q$21=1,'Eval Général'!Q19,IF('Eval Général'!R$21=1,'Eval Général'!R19,IF('Eval Général'!S$21=1,'Eval Général'!S19,IF('Eval Général'!T$21=1,'Eval Général'!T19,IF('Eval Général'!U$21=1,'Eval Général'!U19,IF('Eval Général'!V$21=1,'Eval Général'!V19,IF('Eval Général'!W$21=1,'Eval Général'!W19,0))))))))))))))))))))) &amp; "/490"</f>
        <v>441/490</v>
      </c>
      <c r="D39" s="118" t="str">
        <f>IF('Eval Général'!C$21=2,'Eval Général'!C19,IF('Eval Général'!D$21=2,'Eval Général'!D19,IF('Eval Général'!E$21=2,'Eval Général'!E19,IF('Eval Général'!F$21=2,'Eval Général'!F19,IF('Eval Général'!G$21=2,'Eval Général'!G19,IF('Eval Général'!H$21=2,'Eval Général'!H19,IF('Eval Général'!I$21=2,'Eval Général'!I19,IF('Eval Général'!J$21=2,'Eval Général'!J19,IF('Eval Général'!K$21=2,'Eval Général'!K19,IF('Eval Général'!L$21=2,'Eval Général'!L19,IF('Eval Général'!M$21=2,'Eval Général'!M19,IF('Eval Général'!N$21=2,'Eval Général'!N19,IF('Eval Général'!O$21=2,'Eval Général'!O19,IF('Eval Général'!P$21=2,'Eval Général'!P19,IF('Eval Général'!Q$21=2,'Eval Général'!Q19,IF('Eval Général'!R$21=2,'Eval Général'!R19,IF('Eval Général'!S$21=2,'Eval Général'!S19,IF('Eval Général'!T$21=2,'Eval Général'!T19,IF('Eval Général'!U$21=2,'Eval Général'!U19,IF('Eval Général'!V$21=2,'Eval Général'!V19,IF('Eval Général'!W$21=2,'Eval Général'!W19,0))))))))))))))))))))) &amp; "/490"</f>
        <v>396/490</v>
      </c>
      <c r="E39" s="119" t="str">
        <f>IF('Eval Général'!C$21=3,'Eval Général'!C19,IF('Eval Général'!D$21=3,'Eval Général'!D19,IF('Eval Général'!E$21=3,'Eval Général'!E19,IF('Eval Général'!F$21=3,'Eval Général'!F19,IF('Eval Général'!G$21=3,'Eval Général'!G19,IF('Eval Général'!H$21=3,'Eval Général'!H19,IF('Eval Général'!I$21=3,'Eval Général'!I19,IF('Eval Général'!J$21=3,'Eval Général'!J19,IF('Eval Général'!K$21=3,'Eval Général'!K19,IF('Eval Général'!L$21=3,'Eval Général'!L19,IF('Eval Général'!M$21=3,'Eval Général'!M19,IF('Eval Général'!N$21=3,'Eval Général'!N19,IF('Eval Général'!O$21=3,'Eval Général'!O19,IF('Eval Général'!P$21=3,'Eval Général'!P19,IF('Eval Général'!Q$21=3,'Eval Général'!Q19,IF('Eval Général'!R$21=3,'Eval Général'!R19,IF('Eval Général'!S$21=3,'Eval Général'!S19,IF('Eval Général'!T$21=3,'Eval Général'!T19,IF('Eval Général'!U$21=3,'Eval Général'!U19,IF('Eval Général'!V$21=3,'Eval Général'!V19,IF('Eval Général'!W$21=3,'Eval Général'!W19,0))))))))))))))))))))) &amp; "/490"</f>
        <v>370/490</v>
      </c>
    </row>
    <row r="40" spans="2:23" ht="20.100000000000001" customHeight="1" x14ac:dyDescent="0.3">
      <c r="F40" s="111">
        <f>IF(F36="collège",1,0)</f>
        <v>0</v>
      </c>
      <c r="G40" s="111">
        <f t="shared" ref="G40:W40" si="0">IF(G36="collège",1,0)</f>
        <v>0</v>
      </c>
      <c r="H40" s="111">
        <f t="shared" si="0"/>
        <v>0</v>
      </c>
      <c r="I40" s="111">
        <f t="shared" si="0"/>
        <v>0</v>
      </c>
      <c r="J40" s="111">
        <f t="shared" si="0"/>
        <v>0</v>
      </c>
      <c r="K40" s="111">
        <f t="shared" si="0"/>
        <v>1</v>
      </c>
      <c r="L40" s="111">
        <f t="shared" si="0"/>
        <v>1</v>
      </c>
      <c r="M40" s="111" t="e">
        <f t="shared" si="0"/>
        <v>#N/A</v>
      </c>
      <c r="N40" s="111" t="e">
        <f t="shared" si="0"/>
        <v>#N/A</v>
      </c>
      <c r="O40" s="111" t="e">
        <f t="shared" si="0"/>
        <v>#N/A</v>
      </c>
      <c r="P40" s="111" t="e">
        <f t="shared" si="0"/>
        <v>#N/A</v>
      </c>
      <c r="Q40" s="111" t="e">
        <f t="shared" si="0"/>
        <v>#N/A</v>
      </c>
      <c r="R40" s="111" t="e">
        <f t="shared" si="0"/>
        <v>#N/A</v>
      </c>
      <c r="S40" s="111" t="e">
        <f t="shared" si="0"/>
        <v>#N/A</v>
      </c>
      <c r="T40" s="111" t="e">
        <f t="shared" si="0"/>
        <v>#N/A</v>
      </c>
      <c r="U40" s="111" t="e">
        <f t="shared" si="0"/>
        <v>#N/A</v>
      </c>
      <c r="V40" s="111" t="e">
        <f t="shared" si="0"/>
        <v>#N/A</v>
      </c>
      <c r="W40" s="111" t="e">
        <f t="shared" si="0"/>
        <v>#N/A</v>
      </c>
    </row>
    <row r="41" spans="2:23" ht="20.100000000000001" customHeight="1" x14ac:dyDescent="0.3">
      <c r="F41" s="111">
        <f>IF(F34&gt;$C$29,IF(F36="collège",1,0),0)</f>
        <v>0</v>
      </c>
      <c r="G41" s="111">
        <f t="shared" ref="G41:W41" si="1">IF(G34&gt;$C$29,IF(G36="collège",1,0),0)</f>
        <v>0</v>
      </c>
      <c r="H41" s="111">
        <f t="shared" si="1"/>
        <v>0</v>
      </c>
      <c r="I41" s="111">
        <f t="shared" si="1"/>
        <v>0</v>
      </c>
      <c r="J41" s="111">
        <f t="shared" si="1"/>
        <v>0</v>
      </c>
      <c r="K41" s="111">
        <f t="shared" si="1"/>
        <v>0</v>
      </c>
      <c r="L41" s="111">
        <f t="shared" si="1"/>
        <v>1</v>
      </c>
      <c r="M41" s="111" t="e">
        <f t="shared" si="1"/>
        <v>#N/A</v>
      </c>
      <c r="N41" s="111" t="e">
        <f t="shared" si="1"/>
        <v>#N/A</v>
      </c>
      <c r="O41" s="111" t="e">
        <f t="shared" si="1"/>
        <v>#N/A</v>
      </c>
      <c r="P41" s="111" t="e">
        <f t="shared" si="1"/>
        <v>#N/A</v>
      </c>
      <c r="Q41" s="111" t="e">
        <f t="shared" si="1"/>
        <v>#N/A</v>
      </c>
      <c r="R41" s="111" t="e">
        <f t="shared" si="1"/>
        <v>#N/A</v>
      </c>
      <c r="S41" s="111" t="e">
        <f t="shared" si="1"/>
        <v>#N/A</v>
      </c>
      <c r="T41" s="111" t="e">
        <f t="shared" si="1"/>
        <v>#N/A</v>
      </c>
      <c r="U41" s="111" t="e">
        <f t="shared" si="1"/>
        <v>#N/A</v>
      </c>
      <c r="V41" s="111" t="e">
        <f t="shared" si="1"/>
        <v>#N/A</v>
      </c>
      <c r="W41" s="111" t="e">
        <f t="shared" si="1"/>
        <v>#N/A</v>
      </c>
    </row>
    <row r="42" spans="2:23" ht="20.100000000000001" customHeight="1" x14ac:dyDescent="0.3">
      <c r="F42" s="111">
        <f>IF(F34&gt;$D$29,IF(F36="collège",1,0),0)</f>
        <v>0</v>
      </c>
      <c r="G42" s="111">
        <f t="shared" ref="G42:W42" si="2">IF(G34&gt;$D$29,IF(G36="collège",1,0),0)</f>
        <v>0</v>
      </c>
      <c r="H42" s="111">
        <f t="shared" si="2"/>
        <v>0</v>
      </c>
      <c r="I42" s="111">
        <f t="shared" si="2"/>
        <v>0</v>
      </c>
      <c r="J42" s="111">
        <f t="shared" si="2"/>
        <v>0</v>
      </c>
      <c r="K42" s="111">
        <f t="shared" si="2"/>
        <v>0</v>
      </c>
      <c r="L42" s="111">
        <f t="shared" si="2"/>
        <v>0</v>
      </c>
      <c r="M42" s="111" t="e">
        <f t="shared" si="2"/>
        <v>#N/A</v>
      </c>
      <c r="N42" s="111" t="e">
        <f t="shared" si="2"/>
        <v>#N/A</v>
      </c>
      <c r="O42" s="111" t="e">
        <f t="shared" si="2"/>
        <v>#N/A</v>
      </c>
      <c r="P42" s="111" t="e">
        <f t="shared" si="2"/>
        <v>#N/A</v>
      </c>
      <c r="Q42" s="111" t="e">
        <f t="shared" si="2"/>
        <v>#N/A</v>
      </c>
      <c r="R42" s="111" t="e">
        <f t="shared" si="2"/>
        <v>#N/A</v>
      </c>
      <c r="S42" s="111" t="e">
        <f t="shared" si="2"/>
        <v>#N/A</v>
      </c>
      <c r="T42" s="111" t="e">
        <f t="shared" si="2"/>
        <v>#N/A</v>
      </c>
      <c r="U42" s="111" t="e">
        <f t="shared" si="2"/>
        <v>#N/A</v>
      </c>
      <c r="V42" s="111" t="e">
        <f t="shared" si="2"/>
        <v>#N/A</v>
      </c>
      <c r="W42" s="111" t="e">
        <f t="shared" si="2"/>
        <v>#N/A</v>
      </c>
    </row>
    <row r="43" spans="2:23" ht="20.100000000000001" customHeight="1" x14ac:dyDescent="0.3"/>
  </sheetData>
  <mergeCells count="8">
    <mergeCell ref="B34:B39"/>
    <mergeCell ref="B29:B33"/>
    <mergeCell ref="C1:D2"/>
    <mergeCell ref="B3:B8"/>
    <mergeCell ref="B9:B13"/>
    <mergeCell ref="B14:B18"/>
    <mergeCell ref="B19:B23"/>
    <mergeCell ref="B24:B28"/>
  </mergeCells>
  <phoneticPr fontId="7" type="noConversion"/>
  <pageMargins left="4.1666666666666664E-2" right="2.7777777777777776E-2" top="0.98611111111111116" bottom="0.67" header="0" footer="0"/>
  <pageSetup paperSize="9" scale="90" orientation="portrait" horizontalDpi="4294967292" verticalDpi="4294967292" r:id="rId1"/>
  <headerFooter>
    <oddHeader>&amp;C&amp;"Calibri,Normal"&amp;K000000&amp;G</oddHeader>
  </headerFooter>
  <legacyDrawingHF r:id="rId2"/>
  <extLst>
    <ext xmlns:mx="http://schemas.microsoft.com/office/mac/excel/2008/main" uri="{64002731-A6B0-56B0-2670-7721B7C09600}">
      <mx:PLV Mode="1" OnePage="0" WScale="9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7"/>
  <sheetViews>
    <sheetView topLeftCell="A4" zoomScale="75" zoomScaleNormal="75" zoomScalePageLayoutView="75" workbookViewId="0">
      <pane xSplit="3" ySplit="2" topLeftCell="D6" activePane="bottomRight" state="frozen"/>
      <selection activeCell="A4" sqref="A4"/>
      <selection pane="topRight" activeCell="D4" sqref="D4"/>
      <selection pane="bottomLeft" activeCell="A6" sqref="A6"/>
      <selection pane="bottomRight" activeCell="A6" sqref="A6"/>
    </sheetView>
  </sheetViews>
  <sheetFormatPr baseColWidth="10" defaultColWidth="10.875" defaultRowHeight="15.75" x14ac:dyDescent="0.25"/>
  <cols>
    <col min="1" max="1" width="6.125" style="128" customWidth="1"/>
    <col min="2" max="2" width="57.875" style="126" customWidth="1"/>
    <col min="3" max="3" width="4.625" style="126" customWidth="1"/>
    <col min="4" max="23" width="10.375" style="127" customWidth="1"/>
    <col min="24" max="16384" width="10.875" style="128"/>
  </cols>
  <sheetData>
    <row r="1" spans="2:24" ht="12.95" customHeight="1" x14ac:dyDescent="0.25"/>
    <row r="2" spans="2:24" ht="23.25" x14ac:dyDescent="0.25">
      <c r="B2" s="234" t="s">
        <v>16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</row>
    <row r="3" spans="2:24" ht="16.5" thickBot="1" x14ac:dyDescent="0.3"/>
    <row r="4" spans="2:24" x14ac:dyDescent="0.25">
      <c r="B4" s="60" t="s">
        <v>33</v>
      </c>
      <c r="C4" s="235" t="s">
        <v>135</v>
      </c>
      <c r="D4" s="80">
        <v>1</v>
      </c>
      <c r="E4" s="80">
        <v>2</v>
      </c>
      <c r="F4" s="80">
        <v>3</v>
      </c>
      <c r="G4" s="80">
        <v>4</v>
      </c>
      <c r="H4" s="80">
        <v>5</v>
      </c>
      <c r="I4" s="80">
        <v>6</v>
      </c>
      <c r="J4" s="80">
        <v>7</v>
      </c>
      <c r="K4" s="80">
        <v>8</v>
      </c>
      <c r="L4" s="80">
        <v>9</v>
      </c>
      <c r="M4" s="80">
        <v>10</v>
      </c>
      <c r="N4" s="80">
        <v>11</v>
      </c>
      <c r="O4" s="80">
        <v>12</v>
      </c>
      <c r="P4" s="80">
        <v>13</v>
      </c>
      <c r="Q4" s="80">
        <v>14</v>
      </c>
      <c r="R4" s="80">
        <v>15</v>
      </c>
      <c r="S4" s="80">
        <v>16</v>
      </c>
      <c r="T4" s="80">
        <v>17</v>
      </c>
      <c r="U4" s="80">
        <v>18</v>
      </c>
      <c r="V4" s="80">
        <v>19</v>
      </c>
      <c r="W4" s="80">
        <v>20</v>
      </c>
      <c r="X4" s="81">
        <v>21</v>
      </c>
    </row>
    <row r="5" spans="2:24" ht="48.95" customHeight="1" thickBot="1" x14ac:dyDescent="0.3">
      <c r="B5" s="63" t="s">
        <v>55</v>
      </c>
      <c r="C5" s="236"/>
      <c r="D5" s="9" t="str">
        <f>'Eval Général'!C5</f>
        <v>Méléma</v>
      </c>
      <c r="E5" s="9" t="str">
        <f>'Eval Général'!D5</f>
        <v>ROLLERCOASTER</v>
      </c>
      <c r="F5" s="9" t="str">
        <f>'Eval Général'!E5</f>
        <v>HAB5</v>
      </c>
      <c r="G5" s="9" t="str">
        <f>'Eval Général'!F5</f>
        <v>LUCKY PILOTS</v>
      </c>
      <c r="H5" s="9" t="str">
        <f>'Eval Général'!G5</f>
        <v xml:space="preserve">R'MES </v>
      </c>
      <c r="I5" s="9" t="str">
        <f>'Eval Général'!H5</f>
        <v xml:space="preserve">WINNER GAMES </v>
      </c>
      <c r="J5" s="9" t="str">
        <f>'Eval Général'!I5</f>
        <v>M81</v>
      </c>
      <c r="K5" s="9" t="str">
        <f>'Eval Général'!J5</f>
        <v>RASTA CAR</v>
      </c>
      <c r="L5" s="9" t="str">
        <f>'Eval Général'!K5</f>
        <v>WWF Racing</v>
      </c>
      <c r="M5" s="9" t="str">
        <f>'Eval Général'!L5</f>
        <v>IRON CAR</v>
      </c>
      <c r="N5" s="9" t="str">
        <f>'Eval Général'!M5</f>
        <v>Agrigeek</v>
      </c>
      <c r="O5" s="9">
        <f>'Eval Général'!N5</f>
        <v>0</v>
      </c>
      <c r="P5" s="9">
        <f>'Eval Général'!O5</f>
        <v>0</v>
      </c>
      <c r="Q5" s="9">
        <f>'Eval Général'!P5</f>
        <v>0</v>
      </c>
      <c r="R5" s="9">
        <f>'Eval Général'!Q5</f>
        <v>0</v>
      </c>
      <c r="S5" s="9">
        <f>'Eval Général'!R5</f>
        <v>0</v>
      </c>
      <c r="T5" s="9">
        <f>'Eval Général'!S5</f>
        <v>0</v>
      </c>
      <c r="U5" s="9">
        <f>'Eval Général'!T5</f>
        <v>0</v>
      </c>
      <c r="V5" s="9">
        <f>'Eval Général'!U5</f>
        <v>0</v>
      </c>
      <c r="W5" s="9">
        <f>'Eval Général'!V5</f>
        <v>0</v>
      </c>
      <c r="X5" s="121" t="str">
        <f>'Eval Général'!W5</f>
        <v xml:space="preserve"> </v>
      </c>
    </row>
    <row r="6" spans="2:24" ht="21" customHeight="1" x14ac:dyDescent="0.25">
      <c r="B6" s="145" t="s">
        <v>136</v>
      </c>
      <c r="C6" s="146">
        <v>1</v>
      </c>
      <c r="D6" s="147"/>
      <c r="E6" s="147"/>
      <c r="F6" s="147">
        <v>1</v>
      </c>
      <c r="G6" s="147"/>
      <c r="H6" s="147"/>
      <c r="I6" s="147"/>
      <c r="J6" s="147"/>
      <c r="K6" s="147">
        <v>1</v>
      </c>
      <c r="L6" s="147"/>
      <c r="M6" s="147">
        <v>1</v>
      </c>
      <c r="N6" s="147">
        <v>1</v>
      </c>
      <c r="O6" s="147"/>
      <c r="P6" s="147"/>
      <c r="Q6" s="147"/>
      <c r="R6" s="147"/>
      <c r="S6" s="147"/>
      <c r="T6" s="147"/>
      <c r="U6" s="147"/>
      <c r="V6" s="147"/>
      <c r="W6" s="147"/>
      <c r="X6" s="148"/>
    </row>
    <row r="7" spans="2:24" ht="21" customHeight="1" x14ac:dyDescent="0.25">
      <c r="B7" s="133" t="s">
        <v>137</v>
      </c>
      <c r="C7" s="134">
        <v>1</v>
      </c>
      <c r="D7" s="135"/>
      <c r="E7" s="135"/>
      <c r="F7" s="135"/>
      <c r="G7" s="135"/>
      <c r="H7" s="135"/>
      <c r="I7" s="135"/>
      <c r="J7" s="135"/>
      <c r="K7" s="135">
        <v>1</v>
      </c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6"/>
    </row>
    <row r="8" spans="2:24" ht="21" customHeight="1" x14ac:dyDescent="0.25">
      <c r="B8" s="129" t="s">
        <v>138</v>
      </c>
      <c r="C8" s="130">
        <v>1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2"/>
    </row>
    <row r="9" spans="2:24" ht="21" customHeight="1" x14ac:dyDescent="0.25">
      <c r="B9" s="133"/>
      <c r="C9" s="134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6"/>
    </row>
    <row r="10" spans="2:24" ht="21" customHeight="1" x14ac:dyDescent="0.25">
      <c r="B10" s="129" t="s">
        <v>139</v>
      </c>
      <c r="C10" s="130">
        <v>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</row>
    <row r="11" spans="2:24" ht="21" customHeight="1" x14ac:dyDescent="0.25">
      <c r="B11" s="133"/>
      <c r="C11" s="134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6"/>
    </row>
    <row r="12" spans="2:24" ht="21" customHeight="1" x14ac:dyDescent="0.25">
      <c r="B12" s="129" t="s">
        <v>140</v>
      </c>
      <c r="C12" s="130">
        <v>2</v>
      </c>
      <c r="D12" s="131"/>
      <c r="E12" s="131">
        <v>1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2"/>
    </row>
    <row r="13" spans="2:24" ht="21" customHeight="1" x14ac:dyDescent="0.25">
      <c r="B13" s="133"/>
      <c r="C13" s="134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6"/>
    </row>
    <row r="14" spans="2:24" ht="21" customHeight="1" x14ac:dyDescent="0.25">
      <c r="B14" s="129" t="s">
        <v>158</v>
      </c>
      <c r="C14" s="130">
        <v>2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2"/>
    </row>
    <row r="15" spans="2:24" ht="21" customHeight="1" x14ac:dyDescent="0.25">
      <c r="B15" s="137" t="s">
        <v>141</v>
      </c>
      <c r="C15" s="134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6"/>
    </row>
    <row r="16" spans="2:24" ht="21" customHeight="1" x14ac:dyDescent="0.25">
      <c r="B16" s="129" t="s">
        <v>142</v>
      </c>
      <c r="C16" s="130">
        <v>2</v>
      </c>
      <c r="D16" s="131"/>
      <c r="E16" s="131">
        <v>1</v>
      </c>
      <c r="F16" s="131"/>
      <c r="G16" s="131">
        <v>1</v>
      </c>
      <c r="H16" s="131"/>
      <c r="I16" s="131">
        <v>1</v>
      </c>
      <c r="J16" s="131">
        <v>1</v>
      </c>
      <c r="K16" s="131">
        <v>1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2"/>
    </row>
    <row r="17" spans="2:24" ht="21" customHeight="1" x14ac:dyDescent="0.25">
      <c r="B17" s="133" t="s">
        <v>143</v>
      </c>
      <c r="C17" s="134">
        <v>1</v>
      </c>
      <c r="D17" s="135"/>
      <c r="E17" s="135">
        <v>1</v>
      </c>
      <c r="F17" s="135">
        <v>1</v>
      </c>
      <c r="G17" s="135">
        <v>1</v>
      </c>
      <c r="H17" s="135"/>
      <c r="I17" s="135">
        <v>1</v>
      </c>
      <c r="J17" s="135">
        <v>1</v>
      </c>
      <c r="K17" s="135">
        <v>1</v>
      </c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6"/>
    </row>
    <row r="18" spans="2:24" ht="21" customHeight="1" x14ac:dyDescent="0.25">
      <c r="B18" s="129" t="s">
        <v>144</v>
      </c>
      <c r="C18" s="130">
        <v>1</v>
      </c>
      <c r="D18" s="131"/>
      <c r="E18" s="131">
        <v>1</v>
      </c>
      <c r="F18" s="131"/>
      <c r="G18" s="131">
        <v>1</v>
      </c>
      <c r="H18" s="131"/>
      <c r="I18" s="131">
        <v>1</v>
      </c>
      <c r="J18" s="131">
        <v>1</v>
      </c>
      <c r="K18" s="131">
        <v>1</v>
      </c>
      <c r="L18" s="131"/>
      <c r="M18" s="131">
        <v>1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2"/>
    </row>
    <row r="19" spans="2:24" ht="21" customHeight="1" x14ac:dyDescent="0.25">
      <c r="B19" s="137" t="s">
        <v>145</v>
      </c>
      <c r="C19" s="134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6"/>
    </row>
    <row r="20" spans="2:24" ht="21" customHeight="1" x14ac:dyDescent="0.25">
      <c r="B20" s="129" t="s">
        <v>142</v>
      </c>
      <c r="C20" s="130">
        <v>2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2"/>
    </row>
    <row r="21" spans="2:24" ht="21" customHeight="1" x14ac:dyDescent="0.25">
      <c r="B21" s="133" t="s">
        <v>146</v>
      </c>
      <c r="C21" s="134">
        <v>2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6"/>
    </row>
    <row r="22" spans="2:24" ht="21" customHeight="1" x14ac:dyDescent="0.25">
      <c r="B22" s="129" t="s">
        <v>143</v>
      </c>
      <c r="C22" s="130">
        <v>1</v>
      </c>
      <c r="D22" s="131"/>
      <c r="E22" s="131"/>
      <c r="F22" s="131">
        <v>1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2"/>
    </row>
    <row r="23" spans="2:24" ht="21" customHeight="1" x14ac:dyDescent="0.25">
      <c r="B23" s="133" t="s">
        <v>144</v>
      </c>
      <c r="C23" s="134">
        <v>1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6"/>
    </row>
    <row r="24" spans="2:24" ht="21" customHeight="1" x14ac:dyDescent="0.25">
      <c r="B24" s="129" t="s">
        <v>149</v>
      </c>
      <c r="C24" s="130">
        <v>2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2"/>
    </row>
    <row r="25" spans="2:24" ht="21" customHeight="1" x14ac:dyDescent="0.25">
      <c r="B25" s="137" t="s">
        <v>139</v>
      </c>
      <c r="C25" s="134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6"/>
    </row>
    <row r="26" spans="2:24" ht="21" customHeight="1" x14ac:dyDescent="0.25">
      <c r="B26" s="129" t="s">
        <v>142</v>
      </c>
      <c r="C26" s="130">
        <v>1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2"/>
    </row>
    <row r="27" spans="2:24" ht="21" customHeight="1" x14ac:dyDescent="0.25">
      <c r="B27" s="137"/>
      <c r="C27" s="134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6"/>
    </row>
    <row r="28" spans="2:24" ht="21" customHeight="1" x14ac:dyDescent="0.25">
      <c r="B28" s="129"/>
      <c r="C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2"/>
    </row>
    <row r="29" spans="2:24" ht="21" customHeight="1" x14ac:dyDescent="0.25">
      <c r="B29" s="137" t="s">
        <v>147</v>
      </c>
      <c r="C29" s="134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6"/>
    </row>
    <row r="30" spans="2:24" ht="21" customHeight="1" x14ac:dyDescent="0.25">
      <c r="B30" s="129" t="s">
        <v>142</v>
      </c>
      <c r="C30" s="130">
        <v>1</v>
      </c>
      <c r="D30" s="131"/>
      <c r="E30" s="131">
        <v>1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2"/>
    </row>
    <row r="31" spans="2:24" ht="21" customHeight="1" x14ac:dyDescent="0.25">
      <c r="B31" s="133" t="s">
        <v>172</v>
      </c>
      <c r="C31" s="134">
        <v>1</v>
      </c>
      <c r="D31" s="135">
        <v>1</v>
      </c>
      <c r="E31" s="135">
        <v>1</v>
      </c>
      <c r="F31" s="135">
        <v>1</v>
      </c>
      <c r="G31" s="135"/>
      <c r="H31" s="135"/>
      <c r="I31" s="135"/>
      <c r="J31" s="135">
        <v>1</v>
      </c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6"/>
    </row>
    <row r="32" spans="2:24" ht="21" customHeight="1" x14ac:dyDescent="0.25">
      <c r="B32" s="129" t="s">
        <v>146</v>
      </c>
      <c r="C32" s="130">
        <v>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2"/>
    </row>
    <row r="33" spans="2:24" ht="21" customHeight="1" thickBot="1" x14ac:dyDescent="0.3">
      <c r="B33" s="133"/>
      <c r="C33" s="134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6"/>
    </row>
    <row r="34" spans="2:24" ht="16.5" thickBot="1" x14ac:dyDescent="0.3">
      <c r="B34" s="237" t="s">
        <v>248</v>
      </c>
      <c r="C34" s="238"/>
      <c r="D34" s="138">
        <f>MAX(0,25-SUMPRODUCT($C6:$C33,D6:D33))</f>
        <v>24</v>
      </c>
      <c r="E34" s="138">
        <f t="shared" ref="E34:X34" si="0">MAX(0,25-SUMPRODUCT($C6:$C33,E6:E33))</f>
        <v>17</v>
      </c>
      <c r="F34" s="138">
        <f t="shared" si="0"/>
        <v>21</v>
      </c>
      <c r="G34" s="138">
        <f t="shared" si="0"/>
        <v>21</v>
      </c>
      <c r="H34" s="138">
        <f t="shared" si="0"/>
        <v>25</v>
      </c>
      <c r="I34" s="138">
        <f t="shared" si="0"/>
        <v>21</v>
      </c>
      <c r="J34" s="138">
        <f t="shared" si="0"/>
        <v>20</v>
      </c>
      <c r="K34" s="138">
        <f t="shared" si="0"/>
        <v>19</v>
      </c>
      <c r="L34" s="138">
        <f t="shared" si="0"/>
        <v>25</v>
      </c>
      <c r="M34" s="138">
        <f t="shared" si="0"/>
        <v>23</v>
      </c>
      <c r="N34" s="138">
        <f t="shared" si="0"/>
        <v>24</v>
      </c>
      <c r="O34" s="138">
        <f t="shared" si="0"/>
        <v>25</v>
      </c>
      <c r="P34" s="138">
        <f t="shared" si="0"/>
        <v>25</v>
      </c>
      <c r="Q34" s="138">
        <f t="shared" si="0"/>
        <v>25</v>
      </c>
      <c r="R34" s="138">
        <f t="shared" si="0"/>
        <v>25</v>
      </c>
      <c r="S34" s="138">
        <f t="shared" si="0"/>
        <v>25</v>
      </c>
      <c r="T34" s="138">
        <f t="shared" si="0"/>
        <v>25</v>
      </c>
      <c r="U34" s="138">
        <f t="shared" si="0"/>
        <v>25</v>
      </c>
      <c r="V34" s="138">
        <f t="shared" si="0"/>
        <v>25</v>
      </c>
      <c r="W34" s="138">
        <f t="shared" si="0"/>
        <v>25</v>
      </c>
      <c r="X34" s="138">
        <f t="shared" si="0"/>
        <v>25</v>
      </c>
    </row>
    <row r="35" spans="2:24" x14ac:dyDescent="0.25">
      <c r="C35" s="126">
        <f>SUM(C6:C32)</f>
        <v>25</v>
      </c>
      <c r="D35" s="189" t="s">
        <v>157</v>
      </c>
      <c r="E35" s="189" t="s">
        <v>157</v>
      </c>
      <c r="F35" s="189" t="s">
        <v>157</v>
      </c>
      <c r="G35" s="189" t="s">
        <v>157</v>
      </c>
      <c r="H35" s="189" t="s">
        <v>157</v>
      </c>
      <c r="I35" s="189" t="s">
        <v>157</v>
      </c>
      <c r="J35" s="189" t="s">
        <v>157</v>
      </c>
      <c r="K35" s="189" t="s">
        <v>157</v>
      </c>
      <c r="L35" s="189" t="s">
        <v>157</v>
      </c>
      <c r="M35" s="189" t="s">
        <v>157</v>
      </c>
      <c r="N35" s="189" t="s">
        <v>157</v>
      </c>
      <c r="O35" s="189" t="s">
        <v>157</v>
      </c>
      <c r="P35" s="189" t="s">
        <v>157</v>
      </c>
      <c r="Q35" s="189" t="s">
        <v>157</v>
      </c>
      <c r="R35" s="189" t="s">
        <v>157</v>
      </c>
      <c r="S35" s="189" t="s">
        <v>157</v>
      </c>
      <c r="T35" s="189" t="s">
        <v>157</v>
      </c>
      <c r="U35" s="189" t="s">
        <v>157</v>
      </c>
      <c r="V35" s="189" t="s">
        <v>157</v>
      </c>
      <c r="W35" s="189" t="s">
        <v>157</v>
      </c>
    </row>
    <row r="36" spans="2:24" ht="23.25" x14ac:dyDescent="0.25">
      <c r="B36" s="239" t="s">
        <v>65</v>
      </c>
      <c r="C36" s="239"/>
      <c r="D36" s="239"/>
      <c r="E36" s="239"/>
      <c r="F36" s="239"/>
    </row>
    <row r="37" spans="2:24" ht="66" customHeight="1" x14ac:dyDescent="0.25">
      <c r="B37" s="240" t="s">
        <v>171</v>
      </c>
      <c r="C37" s="240"/>
      <c r="D37" s="240"/>
      <c r="E37" s="240"/>
      <c r="F37" s="240"/>
    </row>
  </sheetData>
  <sheetProtection selectLockedCells="1"/>
  <mergeCells count="5">
    <mergeCell ref="B2:W2"/>
    <mergeCell ref="C4:C5"/>
    <mergeCell ref="B34:C34"/>
    <mergeCell ref="B36:F36"/>
    <mergeCell ref="B37:F37"/>
  </mergeCells>
  <phoneticPr fontId="7" type="noConversion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2:W34"/>
  <sheetViews>
    <sheetView workbookViewId="0">
      <selection activeCell="F26" sqref="F26:F29"/>
    </sheetView>
  </sheetViews>
  <sheetFormatPr baseColWidth="10" defaultColWidth="10.875" defaultRowHeight="15" x14ac:dyDescent="0.25"/>
  <cols>
    <col min="1" max="1" width="10.875" style="4"/>
    <col min="2" max="2" width="19.125" style="4" customWidth="1"/>
    <col min="3" max="22" width="11.625" style="4" customWidth="1"/>
    <col min="23" max="23" width="13" style="4" customWidth="1"/>
    <col min="24" max="16384" width="10.875" style="4"/>
  </cols>
  <sheetData>
    <row r="2" spans="2:23" ht="23.25" x14ac:dyDescent="0.25">
      <c r="B2" s="244" t="s">
        <v>91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</row>
    <row r="3" spans="2:23" ht="15.75" thickBot="1" x14ac:dyDescent="0.3"/>
    <row r="4" spans="2:23" ht="15.75" x14ac:dyDescent="0.25">
      <c r="B4" s="5" t="s">
        <v>54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6">
        <v>13</v>
      </c>
      <c r="P4" s="6">
        <v>14</v>
      </c>
      <c r="Q4" s="6">
        <v>15</v>
      </c>
      <c r="R4" s="6">
        <v>16</v>
      </c>
      <c r="S4" s="6">
        <v>17</v>
      </c>
      <c r="T4" s="6">
        <v>18</v>
      </c>
      <c r="U4" s="6">
        <v>19</v>
      </c>
      <c r="V4" s="6">
        <v>20</v>
      </c>
      <c r="W4" s="7">
        <v>21</v>
      </c>
    </row>
    <row r="5" spans="2:23" ht="32.25" thickBot="1" x14ac:dyDescent="0.3">
      <c r="B5" s="8" t="s">
        <v>55</v>
      </c>
      <c r="C5" s="9" t="str">
        <f>'Eval Général'!C5</f>
        <v>Méléma</v>
      </c>
      <c r="D5" s="9" t="str">
        <f>'Eval Général'!D5</f>
        <v>ROLLERCOASTER</v>
      </c>
      <c r="E5" s="9" t="str">
        <f>'Eval Général'!E5</f>
        <v>HAB5</v>
      </c>
      <c r="F5" s="9" t="str">
        <f>'Eval Général'!F5</f>
        <v>LUCKY PILOTS</v>
      </c>
      <c r="G5" s="9" t="str">
        <f>'Eval Général'!G5</f>
        <v xml:space="preserve">R'MES </v>
      </c>
      <c r="H5" s="9" t="str">
        <f>'Eval Général'!H5</f>
        <v xml:space="preserve">WINNER GAMES </v>
      </c>
      <c r="I5" s="9" t="str">
        <f>'Eval Général'!I5</f>
        <v>M81</v>
      </c>
      <c r="J5" s="9" t="str">
        <f>'Eval Général'!J5</f>
        <v>RASTA CAR</v>
      </c>
      <c r="K5" s="9" t="str">
        <f>'Eval Général'!K5</f>
        <v>WWF Racing</v>
      </c>
      <c r="L5" s="9" t="str">
        <f>'Eval Général'!L5</f>
        <v>IRON CAR</v>
      </c>
      <c r="M5" s="9" t="str">
        <f>'Eval Général'!M5</f>
        <v>Agrigeek</v>
      </c>
      <c r="N5" s="9">
        <f>'Eval Général'!N5</f>
        <v>0</v>
      </c>
      <c r="O5" s="9">
        <f>'Eval Général'!O5</f>
        <v>0</v>
      </c>
      <c r="P5" s="9">
        <f>'Eval Général'!P5</f>
        <v>0</v>
      </c>
      <c r="Q5" s="9">
        <f>'Eval Général'!Q5</f>
        <v>0</v>
      </c>
      <c r="R5" s="9">
        <f>'Eval Général'!R5</f>
        <v>0</v>
      </c>
      <c r="S5" s="9">
        <f>'Eval Général'!S5</f>
        <v>0</v>
      </c>
      <c r="T5" s="9">
        <f>'Eval Général'!T5</f>
        <v>0</v>
      </c>
      <c r="U5" s="9">
        <f>'Eval Général'!U5</f>
        <v>0</v>
      </c>
      <c r="V5" s="9">
        <f>'Eval Général'!V5</f>
        <v>0</v>
      </c>
      <c r="W5" s="10" t="str">
        <f>'Eval Général'!W5</f>
        <v xml:space="preserve"> </v>
      </c>
    </row>
    <row r="6" spans="2:23" ht="18" customHeight="1" x14ac:dyDescent="0.25">
      <c r="B6" s="245" t="s">
        <v>92</v>
      </c>
      <c r="C6" s="248">
        <v>9</v>
      </c>
      <c r="D6" s="250">
        <v>18</v>
      </c>
      <c r="E6" s="250">
        <v>27</v>
      </c>
      <c r="F6" s="250">
        <v>29</v>
      </c>
      <c r="G6" s="250">
        <v>25</v>
      </c>
      <c r="H6" s="250">
        <v>28</v>
      </c>
      <c r="I6" s="250">
        <v>20</v>
      </c>
      <c r="J6" s="250">
        <v>14</v>
      </c>
      <c r="K6" s="250">
        <v>21</v>
      </c>
      <c r="L6" s="250">
        <v>25</v>
      </c>
      <c r="M6" s="250">
        <v>20</v>
      </c>
      <c r="N6" s="250"/>
      <c r="O6" s="250"/>
      <c r="P6" s="250"/>
      <c r="Q6" s="250"/>
      <c r="R6" s="250"/>
      <c r="S6" s="250"/>
      <c r="T6" s="250"/>
      <c r="U6" s="250"/>
      <c r="V6" s="250"/>
      <c r="W6" s="251"/>
    </row>
    <row r="7" spans="2:23" ht="18" customHeight="1" x14ac:dyDescent="0.25">
      <c r="B7" s="246"/>
      <c r="C7" s="249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52"/>
    </row>
    <row r="8" spans="2:23" ht="18" customHeight="1" x14ac:dyDescent="0.25">
      <c r="B8" s="247"/>
      <c r="C8" s="249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52"/>
    </row>
    <row r="9" spans="2:23" ht="18" customHeight="1" thickBot="1" x14ac:dyDescent="0.3">
      <c r="B9" s="11" t="s">
        <v>93</v>
      </c>
      <c r="C9" s="249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53"/>
    </row>
    <row r="10" spans="2:23" ht="18" customHeight="1" x14ac:dyDescent="0.25">
      <c r="B10" s="245" t="s">
        <v>56</v>
      </c>
      <c r="C10" s="248">
        <v>5</v>
      </c>
      <c r="D10" s="250">
        <v>10</v>
      </c>
      <c r="E10" s="250">
        <v>12</v>
      </c>
      <c r="F10" s="250">
        <v>12</v>
      </c>
      <c r="G10" s="250">
        <v>12</v>
      </c>
      <c r="H10" s="250">
        <v>12</v>
      </c>
      <c r="I10" s="250">
        <v>10</v>
      </c>
      <c r="J10" s="250">
        <v>8</v>
      </c>
      <c r="K10" s="250">
        <v>8</v>
      </c>
      <c r="L10" s="250">
        <v>12</v>
      </c>
      <c r="M10" s="250">
        <v>10</v>
      </c>
      <c r="N10" s="250"/>
      <c r="O10" s="250"/>
      <c r="P10" s="250"/>
      <c r="Q10" s="250"/>
      <c r="R10" s="250"/>
      <c r="S10" s="250"/>
      <c r="T10" s="250"/>
      <c r="U10" s="250"/>
      <c r="V10" s="250"/>
      <c r="W10" s="251"/>
    </row>
    <row r="11" spans="2:23" ht="18" customHeight="1" x14ac:dyDescent="0.25">
      <c r="B11" s="246"/>
      <c r="C11" s="249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52"/>
    </row>
    <row r="12" spans="2:23" ht="18" customHeight="1" x14ac:dyDescent="0.25">
      <c r="B12" s="247"/>
      <c r="C12" s="249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52"/>
    </row>
    <row r="13" spans="2:23" ht="18" customHeight="1" x14ac:dyDescent="0.25">
      <c r="B13" s="11" t="s">
        <v>57</v>
      </c>
      <c r="C13" s="249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53"/>
    </row>
    <row r="14" spans="2:23" ht="18" customHeight="1" x14ac:dyDescent="0.25">
      <c r="B14" s="254" t="s">
        <v>94</v>
      </c>
      <c r="C14" s="249">
        <v>21</v>
      </c>
      <c r="D14" s="241">
        <v>16</v>
      </c>
      <c r="E14" s="241">
        <v>25</v>
      </c>
      <c r="F14" s="241">
        <v>25</v>
      </c>
      <c r="G14" s="241">
        <v>23</v>
      </c>
      <c r="H14" s="241">
        <v>21</v>
      </c>
      <c r="I14" s="241">
        <v>14</v>
      </c>
      <c r="J14" s="241">
        <v>15</v>
      </c>
      <c r="K14" s="241">
        <v>15</v>
      </c>
      <c r="L14" s="241">
        <v>21</v>
      </c>
      <c r="M14" s="241">
        <v>15</v>
      </c>
      <c r="N14" s="241"/>
      <c r="O14" s="241"/>
      <c r="P14" s="241"/>
      <c r="Q14" s="241"/>
      <c r="R14" s="241"/>
      <c r="S14" s="241"/>
      <c r="T14" s="241"/>
      <c r="U14" s="241"/>
      <c r="V14" s="241"/>
      <c r="W14" s="255"/>
    </row>
    <row r="15" spans="2:23" ht="18" customHeight="1" x14ac:dyDescent="0.25">
      <c r="B15" s="254"/>
      <c r="C15" s="249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52"/>
    </row>
    <row r="16" spans="2:23" ht="18" customHeight="1" x14ac:dyDescent="0.25">
      <c r="B16" s="254"/>
      <c r="C16" s="249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52"/>
    </row>
    <row r="17" spans="2:23" ht="18" customHeight="1" x14ac:dyDescent="0.25">
      <c r="B17" s="11" t="s">
        <v>93</v>
      </c>
      <c r="C17" s="249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53"/>
    </row>
    <row r="18" spans="2:23" ht="18" customHeight="1" x14ac:dyDescent="0.25">
      <c r="B18" s="254" t="s">
        <v>95</v>
      </c>
      <c r="C18" s="249">
        <v>13</v>
      </c>
      <c r="D18" s="241">
        <v>20</v>
      </c>
      <c r="E18" s="241">
        <v>22</v>
      </c>
      <c r="F18" s="241">
        <v>22</v>
      </c>
      <c r="G18" s="241">
        <v>17</v>
      </c>
      <c r="H18" s="241">
        <v>24</v>
      </c>
      <c r="I18" s="241">
        <v>8</v>
      </c>
      <c r="J18" s="241">
        <v>13</v>
      </c>
      <c r="K18" s="241">
        <v>18</v>
      </c>
      <c r="L18" s="241">
        <v>24</v>
      </c>
      <c r="M18" s="241">
        <v>16</v>
      </c>
      <c r="N18" s="241"/>
      <c r="O18" s="241"/>
      <c r="P18" s="241"/>
      <c r="Q18" s="241"/>
      <c r="R18" s="241"/>
      <c r="S18" s="241"/>
      <c r="T18" s="241"/>
      <c r="U18" s="241"/>
      <c r="V18" s="241"/>
      <c r="W18" s="255"/>
    </row>
    <row r="19" spans="2:23" ht="18" customHeight="1" x14ac:dyDescent="0.25">
      <c r="B19" s="254"/>
      <c r="C19" s="249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52"/>
    </row>
    <row r="20" spans="2:23" ht="18" customHeight="1" x14ac:dyDescent="0.25">
      <c r="B20" s="254"/>
      <c r="C20" s="249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52"/>
    </row>
    <row r="21" spans="2:23" ht="18" customHeight="1" x14ac:dyDescent="0.25">
      <c r="B21" s="11" t="s">
        <v>61</v>
      </c>
      <c r="C21" s="249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53"/>
    </row>
    <row r="22" spans="2:23" ht="18" customHeight="1" x14ac:dyDescent="0.25">
      <c r="B22" s="258" t="s">
        <v>96</v>
      </c>
      <c r="C22" s="249">
        <v>8</v>
      </c>
      <c r="D22" s="241">
        <v>19</v>
      </c>
      <c r="E22" s="241">
        <v>27</v>
      </c>
      <c r="F22" s="241">
        <v>26</v>
      </c>
      <c r="G22" s="241">
        <v>28</v>
      </c>
      <c r="H22" s="241">
        <v>26</v>
      </c>
      <c r="I22" s="241">
        <v>18</v>
      </c>
      <c r="J22" s="241">
        <v>16</v>
      </c>
      <c r="K22" s="241">
        <v>15</v>
      </c>
      <c r="L22" s="241">
        <v>24</v>
      </c>
      <c r="M22" s="241">
        <v>20</v>
      </c>
      <c r="N22" s="241"/>
      <c r="O22" s="241"/>
      <c r="P22" s="241"/>
      <c r="Q22" s="241"/>
      <c r="R22" s="241"/>
      <c r="S22" s="241"/>
      <c r="T22" s="241"/>
      <c r="U22" s="241"/>
      <c r="V22" s="241"/>
      <c r="W22" s="255"/>
    </row>
    <row r="23" spans="2:23" ht="18" customHeight="1" x14ac:dyDescent="0.25">
      <c r="B23" s="246"/>
      <c r="C23" s="249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52"/>
    </row>
    <row r="24" spans="2:23" ht="18" customHeight="1" x14ac:dyDescent="0.25">
      <c r="B24" s="247"/>
      <c r="C24" s="249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52"/>
    </row>
    <row r="25" spans="2:23" ht="18" customHeight="1" thickBot="1" x14ac:dyDescent="0.3">
      <c r="B25" s="12" t="s">
        <v>93</v>
      </c>
      <c r="C25" s="249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53"/>
    </row>
    <row r="26" spans="2:23" ht="18" customHeight="1" x14ac:dyDescent="0.25">
      <c r="B26" s="258"/>
      <c r="C26" s="249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55"/>
    </row>
    <row r="27" spans="2:23" ht="18" customHeight="1" x14ac:dyDescent="0.25">
      <c r="B27" s="246"/>
      <c r="C27" s="249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52"/>
    </row>
    <row r="28" spans="2:23" ht="18" customHeight="1" x14ac:dyDescent="0.25">
      <c r="B28" s="247"/>
      <c r="C28" s="249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52"/>
    </row>
    <row r="29" spans="2:23" ht="18" customHeight="1" thickBot="1" x14ac:dyDescent="0.3">
      <c r="B29" s="12"/>
      <c r="C29" s="259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6"/>
    </row>
    <row r="30" spans="2:23" ht="15.75" thickBot="1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2:23" ht="15.95" customHeight="1" thickBot="1" x14ac:dyDescent="0.3">
      <c r="B31" s="15" t="s">
        <v>173</v>
      </c>
      <c r="C31" s="16">
        <f>SUM(C6:C29)</f>
        <v>56</v>
      </c>
      <c r="D31" s="16">
        <f t="shared" ref="D31:W31" si="0">SUM(D6:D29)</f>
        <v>83</v>
      </c>
      <c r="E31" s="16">
        <f t="shared" si="0"/>
        <v>113</v>
      </c>
      <c r="F31" s="16">
        <f t="shared" si="0"/>
        <v>114</v>
      </c>
      <c r="G31" s="16">
        <f t="shared" si="0"/>
        <v>105</v>
      </c>
      <c r="H31" s="16">
        <f t="shared" si="0"/>
        <v>111</v>
      </c>
      <c r="I31" s="16">
        <f t="shared" si="0"/>
        <v>70</v>
      </c>
      <c r="J31" s="16">
        <f t="shared" si="0"/>
        <v>66</v>
      </c>
      <c r="K31" s="16">
        <f t="shared" si="0"/>
        <v>77</v>
      </c>
      <c r="L31" s="16">
        <f t="shared" si="0"/>
        <v>106</v>
      </c>
      <c r="M31" s="16">
        <f t="shared" si="0"/>
        <v>81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6">
        <f t="shared" si="0"/>
        <v>0</v>
      </c>
      <c r="S31" s="16">
        <f t="shared" si="0"/>
        <v>0</v>
      </c>
      <c r="T31" s="16">
        <f t="shared" si="0"/>
        <v>0</v>
      </c>
      <c r="U31" s="16">
        <f t="shared" si="0"/>
        <v>0</v>
      </c>
      <c r="V31" s="16">
        <f t="shared" si="0"/>
        <v>0</v>
      </c>
      <c r="W31" s="58">
        <f t="shared" si="0"/>
        <v>0</v>
      </c>
    </row>
    <row r="33" spans="2:8" ht="23.25" x14ac:dyDescent="0.25">
      <c r="B33" s="239" t="s">
        <v>65</v>
      </c>
      <c r="C33" s="239"/>
      <c r="D33" s="239"/>
      <c r="E33" s="239"/>
      <c r="F33" s="239"/>
      <c r="G33" s="239"/>
      <c r="H33" s="239"/>
    </row>
    <row r="34" spans="2:8" ht="23.25" x14ac:dyDescent="0.25">
      <c r="B34" s="239" t="s">
        <v>66</v>
      </c>
      <c r="C34" s="239"/>
      <c r="D34" s="239"/>
      <c r="E34" s="239"/>
      <c r="F34" s="239"/>
      <c r="G34" s="239"/>
      <c r="H34" s="239"/>
    </row>
  </sheetData>
  <sheetProtection selectLockedCells="1"/>
  <mergeCells count="135">
    <mergeCell ref="T10:T13"/>
    <mergeCell ref="U10:U13"/>
    <mergeCell ref="V10:V13"/>
    <mergeCell ref="W10:W13"/>
    <mergeCell ref="K10:K13"/>
    <mergeCell ref="L10:L13"/>
    <mergeCell ref="M10:M13"/>
    <mergeCell ref="N10:N13"/>
    <mergeCell ref="O10:O13"/>
    <mergeCell ref="P10:P13"/>
    <mergeCell ref="Q10:Q13"/>
    <mergeCell ref="R10:R13"/>
    <mergeCell ref="S10:S13"/>
    <mergeCell ref="E10:E13"/>
    <mergeCell ref="F10:F13"/>
    <mergeCell ref="G10:G13"/>
    <mergeCell ref="H10:H13"/>
    <mergeCell ref="I10:I13"/>
    <mergeCell ref="J10:J13"/>
    <mergeCell ref="B22:B24"/>
    <mergeCell ref="B18:B20"/>
    <mergeCell ref="C18:C21"/>
    <mergeCell ref="D18:D21"/>
    <mergeCell ref="E18:E21"/>
    <mergeCell ref="F18:F21"/>
    <mergeCell ref="G18:G21"/>
    <mergeCell ref="H18:H21"/>
    <mergeCell ref="I18:I21"/>
    <mergeCell ref="J18:J21"/>
    <mergeCell ref="W26:W29"/>
    <mergeCell ref="B33:H33"/>
    <mergeCell ref="B34:H34"/>
    <mergeCell ref="Q26:Q29"/>
    <mergeCell ref="R26:R29"/>
    <mergeCell ref="S26:S29"/>
    <mergeCell ref="T26:T29"/>
    <mergeCell ref="U26:U29"/>
    <mergeCell ref="V26:V29"/>
    <mergeCell ref="K26:K29"/>
    <mergeCell ref="L26:L29"/>
    <mergeCell ref="M26:M29"/>
    <mergeCell ref="N26:N29"/>
    <mergeCell ref="O26:O29"/>
    <mergeCell ref="P26:P29"/>
    <mergeCell ref="B26:B28"/>
    <mergeCell ref="C26:C29"/>
    <mergeCell ref="D26:D29"/>
    <mergeCell ref="E26:E29"/>
    <mergeCell ref="F26:F29"/>
    <mergeCell ref="G26:G29"/>
    <mergeCell ref="H26:H29"/>
    <mergeCell ref="I26:I29"/>
    <mergeCell ref="J26:J29"/>
    <mergeCell ref="S22:S25"/>
    <mergeCell ref="T22:T25"/>
    <mergeCell ref="U22:U25"/>
    <mergeCell ref="V22:V25"/>
    <mergeCell ref="K22:K25"/>
    <mergeCell ref="L22:L25"/>
    <mergeCell ref="M22:M25"/>
    <mergeCell ref="N22:N25"/>
    <mergeCell ref="O22:O25"/>
    <mergeCell ref="P22:P25"/>
    <mergeCell ref="W18:W21"/>
    <mergeCell ref="C22:C25"/>
    <mergeCell ref="D22:D25"/>
    <mergeCell ref="E22:E25"/>
    <mergeCell ref="F22:F25"/>
    <mergeCell ref="G22:G25"/>
    <mergeCell ref="H22:H25"/>
    <mergeCell ref="I22:I25"/>
    <mergeCell ref="J22:J25"/>
    <mergeCell ref="Q18:Q21"/>
    <mergeCell ref="R18:R21"/>
    <mergeCell ref="S18:S21"/>
    <mergeCell ref="T18:T21"/>
    <mergeCell ref="U18:U21"/>
    <mergeCell ref="V18:V21"/>
    <mergeCell ref="K18:K21"/>
    <mergeCell ref="L18:L21"/>
    <mergeCell ref="M18:M21"/>
    <mergeCell ref="N18:N21"/>
    <mergeCell ref="O18:O21"/>
    <mergeCell ref="P18:P21"/>
    <mergeCell ref="W22:W25"/>
    <mergeCell ref="Q22:Q25"/>
    <mergeCell ref="R22:R25"/>
    <mergeCell ref="W6:W9"/>
    <mergeCell ref="B14:B16"/>
    <mergeCell ref="C14:C17"/>
    <mergeCell ref="D14:D17"/>
    <mergeCell ref="E14:E17"/>
    <mergeCell ref="F14:F17"/>
    <mergeCell ref="G14:G17"/>
    <mergeCell ref="H14:H17"/>
    <mergeCell ref="I14:I17"/>
    <mergeCell ref="J14:J17"/>
    <mergeCell ref="Q6:Q9"/>
    <mergeCell ref="R6:R9"/>
    <mergeCell ref="S6:S9"/>
    <mergeCell ref="T6:T9"/>
    <mergeCell ref="U6:U9"/>
    <mergeCell ref="V6:V9"/>
    <mergeCell ref="K6:K9"/>
    <mergeCell ref="L6:L9"/>
    <mergeCell ref="M6:M9"/>
    <mergeCell ref="N6:N9"/>
    <mergeCell ref="O6:O9"/>
    <mergeCell ref="P6:P9"/>
    <mergeCell ref="W14:W17"/>
    <mergeCell ref="Q14:Q17"/>
    <mergeCell ref="R14:R17"/>
    <mergeCell ref="S14:S17"/>
    <mergeCell ref="T14:T17"/>
    <mergeCell ref="U14:U17"/>
    <mergeCell ref="B2:V2"/>
    <mergeCell ref="B6:B8"/>
    <mergeCell ref="C6:C9"/>
    <mergeCell ref="D6:D9"/>
    <mergeCell ref="E6:E9"/>
    <mergeCell ref="F6:F9"/>
    <mergeCell ref="G6:G9"/>
    <mergeCell ref="H6:H9"/>
    <mergeCell ref="I6:I9"/>
    <mergeCell ref="J6:J9"/>
    <mergeCell ref="V14:V17"/>
    <mergeCell ref="K14:K17"/>
    <mergeCell ref="L14:L17"/>
    <mergeCell ref="M14:M17"/>
    <mergeCell ref="N14:N17"/>
    <mergeCell ref="O14:O17"/>
    <mergeCell ref="P14:P17"/>
    <mergeCell ref="B10:B12"/>
    <mergeCell ref="C10:C13"/>
    <mergeCell ref="D10:D13"/>
  </mergeCells>
  <phoneticPr fontId="7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2:W34"/>
  <sheetViews>
    <sheetView workbookViewId="0">
      <selection activeCell="E26" sqref="E26:E29"/>
    </sheetView>
  </sheetViews>
  <sheetFormatPr baseColWidth="10" defaultColWidth="10.875" defaultRowHeight="15" x14ac:dyDescent="0.25"/>
  <cols>
    <col min="1" max="1" width="10.875" style="4"/>
    <col min="2" max="2" width="19.125" style="4" customWidth="1"/>
    <col min="3" max="22" width="11.625" style="4" customWidth="1"/>
    <col min="23" max="23" width="13" style="4" customWidth="1"/>
    <col min="24" max="16384" width="10.875" style="4"/>
  </cols>
  <sheetData>
    <row r="2" spans="2:23" ht="23.25" x14ac:dyDescent="0.25">
      <c r="B2" s="244" t="s">
        <v>246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</row>
    <row r="3" spans="2:23" ht="15.75" thickBot="1" x14ac:dyDescent="0.3"/>
    <row r="4" spans="2:23" ht="15.75" x14ac:dyDescent="0.25">
      <c r="B4" s="5" t="s">
        <v>54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6">
        <v>13</v>
      </c>
      <c r="P4" s="6">
        <v>14</v>
      </c>
      <c r="Q4" s="6">
        <v>15</v>
      </c>
      <c r="R4" s="6">
        <v>16</v>
      </c>
      <c r="S4" s="6">
        <v>17</v>
      </c>
      <c r="T4" s="6">
        <v>18</v>
      </c>
      <c r="U4" s="6">
        <v>19</v>
      </c>
      <c r="V4" s="6">
        <v>20</v>
      </c>
      <c r="W4" s="7">
        <v>21</v>
      </c>
    </row>
    <row r="5" spans="2:23" ht="32.25" thickBot="1" x14ac:dyDescent="0.3">
      <c r="B5" s="8" t="s">
        <v>55</v>
      </c>
      <c r="C5" s="9" t="str">
        <f>'Eval Général'!C5</f>
        <v>Méléma</v>
      </c>
      <c r="D5" s="9" t="str">
        <f>'Eval Général'!D5</f>
        <v>ROLLERCOASTER</v>
      </c>
      <c r="E5" s="9" t="str">
        <f>'Eval Général'!E5</f>
        <v>HAB5</v>
      </c>
      <c r="F5" s="9" t="str">
        <f>'Eval Général'!F5</f>
        <v>LUCKY PILOTS</v>
      </c>
      <c r="G5" s="9" t="str">
        <f>'Eval Général'!G5</f>
        <v xml:space="preserve">R'MES </v>
      </c>
      <c r="H5" s="9" t="str">
        <f>'Eval Général'!H5</f>
        <v xml:space="preserve">WINNER GAMES </v>
      </c>
      <c r="I5" s="9" t="str">
        <f>'Eval Général'!I5</f>
        <v>M81</v>
      </c>
      <c r="J5" s="9" t="str">
        <f>'Eval Général'!J5</f>
        <v>RASTA CAR</v>
      </c>
      <c r="K5" s="9" t="str">
        <f>'Eval Général'!K5</f>
        <v>WWF Racing</v>
      </c>
      <c r="L5" s="9" t="str">
        <f>'Eval Général'!L5</f>
        <v>IRON CAR</v>
      </c>
      <c r="M5" s="9" t="str">
        <f>'Eval Général'!M5</f>
        <v>Agrigeek</v>
      </c>
      <c r="N5" s="9">
        <f>'Eval Général'!N5</f>
        <v>0</v>
      </c>
      <c r="O5" s="9">
        <f>'Eval Général'!O5</f>
        <v>0</v>
      </c>
      <c r="P5" s="9">
        <f>'Eval Général'!P5</f>
        <v>0</v>
      </c>
      <c r="Q5" s="9">
        <f>'Eval Général'!Q5</f>
        <v>0</v>
      </c>
      <c r="R5" s="9">
        <f>'Eval Général'!R5</f>
        <v>0</v>
      </c>
      <c r="S5" s="9">
        <f>'Eval Général'!S5</f>
        <v>0</v>
      </c>
      <c r="T5" s="9">
        <f>'Eval Général'!T5</f>
        <v>0</v>
      </c>
      <c r="U5" s="9">
        <f>'Eval Général'!U5</f>
        <v>0</v>
      </c>
      <c r="V5" s="9">
        <f>'Eval Général'!V5</f>
        <v>0</v>
      </c>
      <c r="W5" s="10" t="str">
        <f>'Eval Général'!W5</f>
        <v xml:space="preserve"> </v>
      </c>
    </row>
    <row r="6" spans="2:23" ht="18" customHeight="1" x14ac:dyDescent="0.25">
      <c r="B6" s="245" t="s">
        <v>175</v>
      </c>
      <c r="C6" s="248">
        <v>0</v>
      </c>
      <c r="D6" s="250">
        <v>0</v>
      </c>
      <c r="E6" s="250">
        <v>2</v>
      </c>
      <c r="F6" s="250">
        <v>3</v>
      </c>
      <c r="G6" s="250">
        <v>4</v>
      </c>
      <c r="H6" s="250">
        <v>6</v>
      </c>
      <c r="I6" s="250">
        <v>0</v>
      </c>
      <c r="J6" s="250">
        <v>0</v>
      </c>
      <c r="K6" s="250">
        <v>0</v>
      </c>
      <c r="L6" s="250">
        <v>5</v>
      </c>
      <c r="M6" s="250">
        <v>0</v>
      </c>
      <c r="N6" s="250"/>
      <c r="O6" s="250"/>
      <c r="P6" s="250"/>
      <c r="Q6" s="250"/>
      <c r="R6" s="250"/>
      <c r="S6" s="250"/>
      <c r="T6" s="250"/>
      <c r="U6" s="250"/>
      <c r="V6" s="250"/>
      <c r="W6" s="251"/>
    </row>
    <row r="7" spans="2:23" ht="18" customHeight="1" x14ac:dyDescent="0.25">
      <c r="B7" s="246"/>
      <c r="C7" s="249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52"/>
    </row>
    <row r="8" spans="2:23" ht="18" customHeight="1" x14ac:dyDescent="0.25">
      <c r="B8" s="247"/>
      <c r="C8" s="249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52"/>
    </row>
    <row r="9" spans="2:23" ht="18" customHeight="1" thickBot="1" x14ac:dyDescent="0.3">
      <c r="B9" s="11" t="s">
        <v>177</v>
      </c>
      <c r="C9" s="249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53"/>
    </row>
    <row r="10" spans="2:23" ht="18" customHeight="1" x14ac:dyDescent="0.25">
      <c r="B10" s="245" t="s">
        <v>176</v>
      </c>
      <c r="C10" s="248">
        <v>0</v>
      </c>
      <c r="D10" s="250">
        <v>0</v>
      </c>
      <c r="E10" s="250">
        <v>6</v>
      </c>
      <c r="F10" s="250">
        <v>12</v>
      </c>
      <c r="G10" s="250">
        <v>6</v>
      </c>
      <c r="H10" s="250">
        <v>12</v>
      </c>
      <c r="I10" s="250">
        <v>0</v>
      </c>
      <c r="J10" s="250">
        <v>0</v>
      </c>
      <c r="K10" s="250">
        <v>0</v>
      </c>
      <c r="L10" s="250">
        <v>9</v>
      </c>
      <c r="M10" s="250">
        <v>0</v>
      </c>
      <c r="N10" s="250"/>
      <c r="O10" s="250"/>
      <c r="P10" s="250"/>
      <c r="Q10" s="250"/>
      <c r="R10" s="250"/>
      <c r="S10" s="250"/>
      <c r="T10" s="250"/>
      <c r="U10" s="250"/>
      <c r="V10" s="250"/>
      <c r="W10" s="251"/>
    </row>
    <row r="11" spans="2:23" ht="18" customHeight="1" x14ac:dyDescent="0.25">
      <c r="B11" s="246"/>
      <c r="C11" s="249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52"/>
    </row>
    <row r="12" spans="2:23" ht="18" customHeight="1" x14ac:dyDescent="0.25">
      <c r="B12" s="247"/>
      <c r="C12" s="249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52"/>
    </row>
    <row r="13" spans="2:23" ht="18" customHeight="1" x14ac:dyDescent="0.25">
      <c r="B13" s="11" t="s">
        <v>249</v>
      </c>
      <c r="C13" s="249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53"/>
    </row>
    <row r="14" spans="2:23" ht="18" customHeight="1" x14ac:dyDescent="0.25">
      <c r="B14" s="254" t="s">
        <v>178</v>
      </c>
      <c r="C14" s="249">
        <v>0</v>
      </c>
      <c r="D14" s="241">
        <v>0</v>
      </c>
      <c r="E14" s="241">
        <v>2</v>
      </c>
      <c r="F14" s="241">
        <v>4</v>
      </c>
      <c r="G14" s="241">
        <v>3</v>
      </c>
      <c r="H14" s="241">
        <v>4</v>
      </c>
      <c r="I14" s="241">
        <v>0</v>
      </c>
      <c r="J14" s="241">
        <v>0</v>
      </c>
      <c r="K14" s="241">
        <v>0</v>
      </c>
      <c r="L14" s="241">
        <v>2</v>
      </c>
      <c r="M14" s="241">
        <v>0</v>
      </c>
      <c r="N14" s="241"/>
      <c r="O14" s="241"/>
      <c r="P14" s="241"/>
      <c r="Q14" s="241"/>
      <c r="R14" s="241"/>
      <c r="S14" s="241"/>
      <c r="T14" s="241"/>
      <c r="U14" s="241"/>
      <c r="V14" s="241"/>
      <c r="W14" s="255"/>
    </row>
    <row r="15" spans="2:23" ht="18" customHeight="1" x14ac:dyDescent="0.25">
      <c r="B15" s="254"/>
      <c r="C15" s="249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52"/>
    </row>
    <row r="16" spans="2:23" ht="18" customHeight="1" x14ac:dyDescent="0.25">
      <c r="B16" s="254"/>
      <c r="C16" s="249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52"/>
    </row>
    <row r="17" spans="2:23" ht="18" customHeight="1" x14ac:dyDescent="0.25">
      <c r="B17" s="11" t="s">
        <v>179</v>
      </c>
      <c r="C17" s="249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53"/>
    </row>
    <row r="18" spans="2:23" ht="18" customHeight="1" x14ac:dyDescent="0.25">
      <c r="B18" s="258" t="s">
        <v>180</v>
      </c>
      <c r="C18" s="249">
        <v>0</v>
      </c>
      <c r="D18" s="241">
        <v>0</v>
      </c>
      <c r="E18" s="241">
        <v>4</v>
      </c>
      <c r="F18" s="241">
        <v>6</v>
      </c>
      <c r="G18" s="241">
        <v>2</v>
      </c>
      <c r="H18" s="241">
        <v>5</v>
      </c>
      <c r="I18" s="241">
        <v>0</v>
      </c>
      <c r="J18" s="241">
        <v>0</v>
      </c>
      <c r="K18" s="241">
        <v>0</v>
      </c>
      <c r="L18" s="241">
        <v>5</v>
      </c>
      <c r="M18" s="241">
        <v>0</v>
      </c>
      <c r="N18" s="241"/>
      <c r="O18" s="241"/>
      <c r="P18" s="241"/>
      <c r="Q18" s="241"/>
      <c r="R18" s="241"/>
      <c r="S18" s="241"/>
      <c r="T18" s="241"/>
      <c r="U18" s="241"/>
      <c r="V18" s="241"/>
      <c r="W18" s="255"/>
    </row>
    <row r="19" spans="2:23" ht="18" customHeight="1" x14ac:dyDescent="0.25">
      <c r="B19" s="246"/>
      <c r="C19" s="249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52"/>
    </row>
    <row r="20" spans="2:23" ht="18" customHeight="1" x14ac:dyDescent="0.25">
      <c r="B20" s="247"/>
      <c r="C20" s="249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52"/>
    </row>
    <row r="21" spans="2:23" ht="18" customHeight="1" x14ac:dyDescent="0.25">
      <c r="B21" s="11" t="s">
        <v>177</v>
      </c>
      <c r="C21" s="249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53"/>
    </row>
    <row r="22" spans="2:23" ht="18" customHeight="1" x14ac:dyDescent="0.25">
      <c r="B22" s="258" t="s">
        <v>250</v>
      </c>
      <c r="C22" s="249">
        <v>0</v>
      </c>
      <c r="D22" s="241">
        <v>0</v>
      </c>
      <c r="E22" s="241">
        <v>3</v>
      </c>
      <c r="F22" s="241">
        <v>4</v>
      </c>
      <c r="G22" s="241">
        <v>3</v>
      </c>
      <c r="H22" s="241">
        <v>5</v>
      </c>
      <c r="I22" s="241">
        <v>0</v>
      </c>
      <c r="J22" s="241">
        <v>0</v>
      </c>
      <c r="K22" s="241">
        <v>0</v>
      </c>
      <c r="L22" s="241">
        <v>5</v>
      </c>
      <c r="M22" s="241">
        <v>0</v>
      </c>
      <c r="N22" s="241"/>
      <c r="O22" s="241"/>
      <c r="P22" s="241"/>
      <c r="Q22" s="241"/>
      <c r="R22" s="241"/>
      <c r="S22" s="241"/>
      <c r="T22" s="241"/>
      <c r="U22" s="241"/>
      <c r="V22" s="241"/>
      <c r="W22" s="255"/>
    </row>
    <row r="23" spans="2:23" ht="18" customHeight="1" x14ac:dyDescent="0.25">
      <c r="B23" s="246"/>
      <c r="C23" s="249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52"/>
    </row>
    <row r="24" spans="2:23" ht="18" customHeight="1" x14ac:dyDescent="0.25">
      <c r="B24" s="247"/>
      <c r="C24" s="249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52"/>
    </row>
    <row r="25" spans="2:23" ht="18" customHeight="1" thickBot="1" x14ac:dyDescent="0.3">
      <c r="B25" s="12" t="s">
        <v>177</v>
      </c>
      <c r="C25" s="249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53"/>
    </row>
    <row r="26" spans="2:23" ht="18" customHeight="1" x14ac:dyDescent="0.25">
      <c r="B26" s="258" t="s">
        <v>181</v>
      </c>
      <c r="C26" s="249">
        <v>0</v>
      </c>
      <c r="D26" s="241">
        <v>0</v>
      </c>
      <c r="E26" s="241">
        <v>4</v>
      </c>
      <c r="F26" s="241">
        <v>5</v>
      </c>
      <c r="G26" s="241">
        <v>4</v>
      </c>
      <c r="H26" s="241">
        <v>4</v>
      </c>
      <c r="I26" s="241">
        <v>0</v>
      </c>
      <c r="J26" s="241">
        <v>0</v>
      </c>
      <c r="K26" s="241">
        <v>0</v>
      </c>
      <c r="L26" s="241">
        <v>5</v>
      </c>
      <c r="M26" s="241">
        <v>0</v>
      </c>
      <c r="N26" s="241"/>
      <c r="O26" s="241"/>
      <c r="P26" s="241"/>
      <c r="Q26" s="241"/>
      <c r="R26" s="241"/>
      <c r="S26" s="241"/>
      <c r="T26" s="241"/>
      <c r="U26" s="241"/>
      <c r="V26" s="241"/>
      <c r="W26" s="255"/>
    </row>
    <row r="27" spans="2:23" ht="18" customHeight="1" x14ac:dyDescent="0.25">
      <c r="B27" s="246"/>
      <c r="C27" s="249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52"/>
    </row>
    <row r="28" spans="2:23" ht="18" customHeight="1" x14ac:dyDescent="0.25">
      <c r="B28" s="247"/>
      <c r="C28" s="249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52"/>
    </row>
    <row r="29" spans="2:23" ht="18" customHeight="1" thickBot="1" x14ac:dyDescent="0.3">
      <c r="B29" s="12" t="s">
        <v>177</v>
      </c>
      <c r="C29" s="259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6"/>
    </row>
    <row r="30" spans="2:23" ht="15.75" thickBot="1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2:23" ht="15.95" customHeight="1" thickBot="1" x14ac:dyDescent="0.3">
      <c r="B31" s="15" t="s">
        <v>251</v>
      </c>
      <c r="C31" s="16">
        <f>SUM(C6:C29)</f>
        <v>0</v>
      </c>
      <c r="D31" s="16">
        <f t="shared" ref="D31:W31" si="0">SUM(D6:D29)</f>
        <v>0</v>
      </c>
      <c r="E31" s="16">
        <f t="shared" si="0"/>
        <v>21</v>
      </c>
      <c r="F31" s="16">
        <f t="shared" si="0"/>
        <v>34</v>
      </c>
      <c r="G31" s="16">
        <f t="shared" si="0"/>
        <v>22</v>
      </c>
      <c r="H31" s="16">
        <f t="shared" si="0"/>
        <v>36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31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6">
        <f t="shared" si="0"/>
        <v>0</v>
      </c>
      <c r="S31" s="16">
        <f t="shared" si="0"/>
        <v>0</v>
      </c>
      <c r="T31" s="16">
        <f t="shared" si="0"/>
        <v>0</v>
      </c>
      <c r="U31" s="16">
        <f t="shared" si="0"/>
        <v>0</v>
      </c>
      <c r="V31" s="16">
        <f t="shared" si="0"/>
        <v>0</v>
      </c>
      <c r="W31" s="58">
        <f t="shared" si="0"/>
        <v>0</v>
      </c>
    </row>
    <row r="33" spans="2:8" ht="23.25" x14ac:dyDescent="0.25">
      <c r="B33" s="239" t="s">
        <v>65</v>
      </c>
      <c r="C33" s="239"/>
      <c r="D33" s="239"/>
      <c r="E33" s="239"/>
      <c r="F33" s="239"/>
      <c r="G33" s="239"/>
      <c r="H33" s="239"/>
    </row>
    <row r="34" spans="2:8" ht="23.25" x14ac:dyDescent="0.25">
      <c r="B34" s="239" t="s">
        <v>66</v>
      </c>
      <c r="C34" s="239"/>
      <c r="D34" s="239"/>
      <c r="E34" s="239"/>
      <c r="F34" s="239"/>
      <c r="G34" s="239"/>
      <c r="H34" s="239"/>
    </row>
  </sheetData>
  <sheetProtection selectLockedCells="1"/>
  <mergeCells count="135">
    <mergeCell ref="B2:V2"/>
    <mergeCell ref="B6:B8"/>
    <mergeCell ref="C6:C9"/>
    <mergeCell ref="D6:D9"/>
    <mergeCell ref="E6:E9"/>
    <mergeCell ref="F6:F9"/>
    <mergeCell ref="G6:G9"/>
    <mergeCell ref="H6:H9"/>
    <mergeCell ref="I6:I9"/>
    <mergeCell ref="J6:J9"/>
    <mergeCell ref="W6:W9"/>
    <mergeCell ref="B10:B12"/>
    <mergeCell ref="C10:C13"/>
    <mergeCell ref="D10:D13"/>
    <mergeCell ref="E10:E13"/>
    <mergeCell ref="F10:F13"/>
    <mergeCell ref="G10:G13"/>
    <mergeCell ref="H10:H13"/>
    <mergeCell ref="I10:I13"/>
    <mergeCell ref="J10:J13"/>
    <mergeCell ref="Q6:Q9"/>
    <mergeCell ref="R6:R9"/>
    <mergeCell ref="S6:S9"/>
    <mergeCell ref="T6:T9"/>
    <mergeCell ref="U6:U9"/>
    <mergeCell ref="V6:V9"/>
    <mergeCell ref="K6:K9"/>
    <mergeCell ref="L6:L9"/>
    <mergeCell ref="M6:M9"/>
    <mergeCell ref="N6:N9"/>
    <mergeCell ref="O6:O9"/>
    <mergeCell ref="P6:P9"/>
    <mergeCell ref="W10:W13"/>
    <mergeCell ref="Q10:Q13"/>
    <mergeCell ref="B14:B16"/>
    <mergeCell ref="C14:C17"/>
    <mergeCell ref="D14:D17"/>
    <mergeCell ref="E14:E17"/>
    <mergeCell ref="F14:F17"/>
    <mergeCell ref="G14:G17"/>
    <mergeCell ref="H14:H17"/>
    <mergeCell ref="I14:I17"/>
    <mergeCell ref="J14:J17"/>
    <mergeCell ref="R10:R13"/>
    <mergeCell ref="S10:S13"/>
    <mergeCell ref="T10:T13"/>
    <mergeCell ref="U10:U13"/>
    <mergeCell ref="V10:V13"/>
    <mergeCell ref="K10:K13"/>
    <mergeCell ref="L10:L13"/>
    <mergeCell ref="M10:M13"/>
    <mergeCell ref="N10:N13"/>
    <mergeCell ref="O10:O13"/>
    <mergeCell ref="P10:P13"/>
    <mergeCell ref="B18:B20"/>
    <mergeCell ref="C18:C21"/>
    <mergeCell ref="D18:D21"/>
    <mergeCell ref="E18:E21"/>
    <mergeCell ref="F18:F21"/>
    <mergeCell ref="G18:G21"/>
    <mergeCell ref="H18:H21"/>
    <mergeCell ref="I18:I21"/>
    <mergeCell ref="J18:J21"/>
    <mergeCell ref="C22:C25"/>
    <mergeCell ref="D22:D25"/>
    <mergeCell ref="E22:E25"/>
    <mergeCell ref="F22:F25"/>
    <mergeCell ref="G22:G25"/>
    <mergeCell ref="H22:H25"/>
    <mergeCell ref="I22:I25"/>
    <mergeCell ref="J22:J25"/>
    <mergeCell ref="W14:W17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W18:W21"/>
    <mergeCell ref="Q18:Q21"/>
    <mergeCell ref="R18:R21"/>
    <mergeCell ref="S18:S21"/>
    <mergeCell ref="T18:T21"/>
    <mergeCell ref="U18:U21"/>
    <mergeCell ref="V18:V21"/>
    <mergeCell ref="K18:K21"/>
    <mergeCell ref="L18:L21"/>
    <mergeCell ref="M18:M21"/>
    <mergeCell ref="N18:N21"/>
    <mergeCell ref="O18:O21"/>
    <mergeCell ref="P18:P21"/>
    <mergeCell ref="W22:W25"/>
    <mergeCell ref="B26:B28"/>
    <mergeCell ref="C26:C29"/>
    <mergeCell ref="D26:D29"/>
    <mergeCell ref="E26:E29"/>
    <mergeCell ref="F26:F29"/>
    <mergeCell ref="G26:G29"/>
    <mergeCell ref="H26:H29"/>
    <mergeCell ref="I26:I29"/>
    <mergeCell ref="J26:J29"/>
    <mergeCell ref="Q22:Q25"/>
    <mergeCell ref="R22:R25"/>
    <mergeCell ref="S22:S25"/>
    <mergeCell ref="T22:T25"/>
    <mergeCell ref="U22:U25"/>
    <mergeCell ref="V22:V25"/>
    <mergeCell ref="K22:K25"/>
    <mergeCell ref="L22:L25"/>
    <mergeCell ref="M22:M25"/>
    <mergeCell ref="N22:N25"/>
    <mergeCell ref="O22:O25"/>
    <mergeCell ref="P22:P25"/>
    <mergeCell ref="W26:W29"/>
    <mergeCell ref="B22:B24"/>
    <mergeCell ref="B33:H33"/>
    <mergeCell ref="B34:H34"/>
    <mergeCell ref="Q26:Q29"/>
    <mergeCell ref="R26:R29"/>
    <mergeCell ref="S26:S29"/>
    <mergeCell ref="T26:T29"/>
    <mergeCell ref="U26:U29"/>
    <mergeCell ref="V26:V29"/>
    <mergeCell ref="K26:K29"/>
    <mergeCell ref="L26:L29"/>
    <mergeCell ref="M26:M29"/>
    <mergeCell ref="N26:N29"/>
    <mergeCell ref="O26:O29"/>
    <mergeCell ref="P26:P2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4"/>
  <sheetViews>
    <sheetView workbookViewId="0">
      <selection activeCell="E22" sqref="E22:E25"/>
    </sheetView>
  </sheetViews>
  <sheetFormatPr baseColWidth="10" defaultColWidth="10.875" defaultRowHeight="15" x14ac:dyDescent="0.25"/>
  <cols>
    <col min="1" max="1" width="10.875" style="4"/>
    <col min="2" max="2" width="17.125" style="4" customWidth="1"/>
    <col min="3" max="22" width="11.125" style="4" customWidth="1"/>
    <col min="23" max="16384" width="10.875" style="4"/>
  </cols>
  <sheetData>
    <row r="2" spans="2:23" ht="23.25" x14ac:dyDescent="0.25">
      <c r="B2" s="244" t="s">
        <v>53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</row>
    <row r="3" spans="2:23" ht="15.75" thickBot="1" x14ac:dyDescent="0.3"/>
    <row r="4" spans="2:23" ht="15.75" x14ac:dyDescent="0.25">
      <c r="B4" s="5" t="s">
        <v>54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6">
        <v>13</v>
      </c>
      <c r="P4" s="6">
        <v>14</v>
      </c>
      <c r="Q4" s="6">
        <v>15</v>
      </c>
      <c r="R4" s="6">
        <v>16</v>
      </c>
      <c r="S4" s="6">
        <v>17</v>
      </c>
      <c r="T4" s="6">
        <v>18</v>
      </c>
      <c r="U4" s="6">
        <v>19</v>
      </c>
      <c r="V4" s="6">
        <v>20</v>
      </c>
      <c r="W4" s="7">
        <v>21</v>
      </c>
    </row>
    <row r="5" spans="2:23" ht="32.25" thickBot="1" x14ac:dyDescent="0.3">
      <c r="B5" s="8" t="s">
        <v>55</v>
      </c>
      <c r="C5" s="9" t="str">
        <f>'Eval Général'!C5</f>
        <v>Méléma</v>
      </c>
      <c r="D5" s="9" t="str">
        <f>'Eval Général'!D5</f>
        <v>ROLLERCOASTER</v>
      </c>
      <c r="E5" s="9" t="str">
        <f>'Eval Général'!E5</f>
        <v>HAB5</v>
      </c>
      <c r="F5" s="9" t="str">
        <f>'Eval Général'!F5</f>
        <v>LUCKY PILOTS</v>
      </c>
      <c r="G5" s="9" t="str">
        <f>'Eval Général'!G5</f>
        <v xml:space="preserve">R'MES </v>
      </c>
      <c r="H5" s="9" t="str">
        <f>'Eval Général'!H5</f>
        <v xml:space="preserve">WINNER GAMES </v>
      </c>
      <c r="I5" s="9" t="str">
        <f>'Eval Général'!I5</f>
        <v>M81</v>
      </c>
      <c r="J5" s="9" t="str">
        <f>'Eval Général'!J5</f>
        <v>RASTA CAR</v>
      </c>
      <c r="K5" s="9" t="str">
        <f>'Eval Général'!K5</f>
        <v>WWF Racing</v>
      </c>
      <c r="L5" s="9" t="str">
        <f>'Eval Général'!L5</f>
        <v>IRON CAR</v>
      </c>
      <c r="M5" s="9" t="str">
        <f>'Eval Général'!M5</f>
        <v>Agrigeek</v>
      </c>
      <c r="N5" s="9">
        <f>'Eval Général'!N5</f>
        <v>0</v>
      </c>
      <c r="O5" s="9">
        <f>'Eval Général'!O5</f>
        <v>0</v>
      </c>
      <c r="P5" s="9">
        <f>'Eval Général'!P5</f>
        <v>0</v>
      </c>
      <c r="Q5" s="9">
        <f>'Eval Général'!Q5</f>
        <v>0</v>
      </c>
      <c r="R5" s="9">
        <f>'Eval Général'!R5</f>
        <v>0</v>
      </c>
      <c r="S5" s="9">
        <f>'Eval Général'!S5</f>
        <v>0</v>
      </c>
      <c r="T5" s="9">
        <f>'Eval Général'!T5</f>
        <v>0</v>
      </c>
      <c r="U5" s="9">
        <f>'Eval Général'!U5</f>
        <v>0</v>
      </c>
      <c r="V5" s="9">
        <f>'Eval Général'!V5</f>
        <v>0</v>
      </c>
      <c r="W5" s="10" t="str">
        <f>'Eval Général'!W5</f>
        <v xml:space="preserve"> </v>
      </c>
    </row>
    <row r="6" spans="2:23" ht="14.1" customHeight="1" x14ac:dyDescent="0.25">
      <c r="B6" s="258" t="s">
        <v>58</v>
      </c>
      <c r="C6" s="260">
        <v>15</v>
      </c>
      <c r="D6" s="260">
        <v>23</v>
      </c>
      <c r="E6" s="260">
        <v>20</v>
      </c>
      <c r="F6" s="260">
        <v>35</v>
      </c>
      <c r="G6" s="260">
        <v>35</v>
      </c>
      <c r="H6" s="260">
        <v>40</v>
      </c>
      <c r="I6" s="260">
        <v>16</v>
      </c>
      <c r="J6" s="260">
        <v>14</v>
      </c>
      <c r="K6" s="260">
        <v>20</v>
      </c>
      <c r="L6" s="260">
        <v>18</v>
      </c>
      <c r="M6" s="260">
        <v>13</v>
      </c>
      <c r="N6" s="260"/>
      <c r="O6" s="260"/>
      <c r="P6" s="260"/>
      <c r="Q6" s="260"/>
      <c r="R6" s="260"/>
      <c r="S6" s="260"/>
      <c r="T6" s="260"/>
      <c r="U6" s="260"/>
      <c r="V6" s="260"/>
      <c r="W6" s="263"/>
    </row>
    <row r="7" spans="2:23" ht="14.1" customHeight="1" x14ac:dyDescent="0.25">
      <c r="B7" s="246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4"/>
    </row>
    <row r="8" spans="2:23" ht="14.1" customHeight="1" x14ac:dyDescent="0.25">
      <c r="B8" s="247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4"/>
    </row>
    <row r="9" spans="2:23" x14ac:dyDescent="0.25">
      <c r="B9" s="11" t="s">
        <v>59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5"/>
    </row>
    <row r="10" spans="2:23" ht="14.1" customHeight="1" x14ac:dyDescent="0.25">
      <c r="B10" s="266" t="s">
        <v>247</v>
      </c>
      <c r="C10" s="269">
        <v>10</v>
      </c>
      <c r="D10" s="269">
        <v>14</v>
      </c>
      <c r="E10" s="269">
        <v>16</v>
      </c>
      <c r="F10" s="269">
        <v>18</v>
      </c>
      <c r="G10" s="269">
        <v>17</v>
      </c>
      <c r="H10" s="269">
        <v>20</v>
      </c>
      <c r="I10" s="269">
        <v>10</v>
      </c>
      <c r="J10" s="269">
        <v>11</v>
      </c>
      <c r="K10" s="269">
        <v>15</v>
      </c>
      <c r="L10" s="269">
        <v>15</v>
      </c>
      <c r="M10" s="269">
        <v>10</v>
      </c>
      <c r="N10" s="269"/>
      <c r="O10" s="269"/>
      <c r="P10" s="269"/>
      <c r="Q10" s="269"/>
      <c r="R10" s="269"/>
      <c r="S10" s="269"/>
      <c r="T10" s="269"/>
      <c r="U10" s="269"/>
      <c r="V10" s="269"/>
      <c r="W10" s="270"/>
    </row>
    <row r="11" spans="2:23" ht="14.1" customHeight="1" x14ac:dyDescent="0.25">
      <c r="B11" s="267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4"/>
    </row>
    <row r="12" spans="2:23" ht="14.1" customHeight="1" x14ac:dyDescent="0.25">
      <c r="B12" s="268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4"/>
    </row>
    <row r="13" spans="2:23" x14ac:dyDescent="0.25">
      <c r="B13" s="11" t="s">
        <v>64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5"/>
    </row>
    <row r="14" spans="2:23" ht="14.1" customHeight="1" x14ac:dyDescent="0.25">
      <c r="B14" s="258" t="s">
        <v>60</v>
      </c>
      <c r="C14" s="269">
        <v>15</v>
      </c>
      <c r="D14" s="269">
        <v>23</v>
      </c>
      <c r="E14" s="269">
        <v>25</v>
      </c>
      <c r="F14" s="269">
        <v>26</v>
      </c>
      <c r="G14" s="269">
        <v>25</v>
      </c>
      <c r="H14" s="269">
        <v>28</v>
      </c>
      <c r="I14" s="269">
        <v>15</v>
      </c>
      <c r="J14" s="269">
        <v>11</v>
      </c>
      <c r="K14" s="269">
        <v>15</v>
      </c>
      <c r="L14" s="269">
        <v>21</v>
      </c>
      <c r="M14" s="269">
        <v>23</v>
      </c>
      <c r="N14" s="269"/>
      <c r="O14" s="269"/>
      <c r="P14" s="269"/>
      <c r="Q14" s="269"/>
      <c r="R14" s="269"/>
      <c r="S14" s="269"/>
      <c r="T14" s="269"/>
      <c r="U14" s="269"/>
      <c r="V14" s="269"/>
      <c r="W14" s="270"/>
    </row>
    <row r="15" spans="2:23" ht="14.1" customHeight="1" x14ac:dyDescent="0.25">
      <c r="B15" s="246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4"/>
    </row>
    <row r="16" spans="2:23" ht="14.1" customHeight="1" x14ac:dyDescent="0.25">
      <c r="B16" s="247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4"/>
    </row>
    <row r="17" spans="2:23" x14ac:dyDescent="0.25">
      <c r="B17" s="11" t="s">
        <v>93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5"/>
    </row>
    <row r="18" spans="2:23" ht="14.1" customHeight="1" x14ac:dyDescent="0.25">
      <c r="B18" s="258" t="s">
        <v>62</v>
      </c>
      <c r="C18" s="269">
        <v>11</v>
      </c>
      <c r="D18" s="269">
        <v>18</v>
      </c>
      <c r="E18" s="269">
        <v>22</v>
      </c>
      <c r="F18" s="269">
        <v>22</v>
      </c>
      <c r="G18" s="269">
        <v>20</v>
      </c>
      <c r="H18" s="269">
        <v>18</v>
      </c>
      <c r="I18" s="269">
        <v>11</v>
      </c>
      <c r="J18" s="269">
        <v>9</v>
      </c>
      <c r="K18" s="269">
        <v>16</v>
      </c>
      <c r="L18" s="269">
        <v>20</v>
      </c>
      <c r="M18" s="269">
        <v>13</v>
      </c>
      <c r="N18" s="269"/>
      <c r="O18" s="269"/>
      <c r="P18" s="269"/>
      <c r="Q18" s="269"/>
      <c r="R18" s="269"/>
      <c r="S18" s="269"/>
      <c r="T18" s="269"/>
      <c r="U18" s="269"/>
      <c r="V18" s="269"/>
      <c r="W18" s="270"/>
    </row>
    <row r="19" spans="2:23" ht="14.1" customHeight="1" x14ac:dyDescent="0.25">
      <c r="B19" s="246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4"/>
    </row>
    <row r="20" spans="2:23" ht="14.1" customHeight="1" x14ac:dyDescent="0.25">
      <c r="B20" s="247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4"/>
    </row>
    <row r="21" spans="2:23" x14ac:dyDescent="0.25">
      <c r="B21" s="11" t="s">
        <v>61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5"/>
    </row>
    <row r="22" spans="2:23" ht="14.1" customHeight="1" x14ac:dyDescent="0.25">
      <c r="B22" s="258" t="s">
        <v>63</v>
      </c>
      <c r="C22" s="269">
        <v>7</v>
      </c>
      <c r="D22" s="269">
        <v>12</v>
      </c>
      <c r="E22" s="269">
        <v>12</v>
      </c>
      <c r="F22" s="269">
        <v>14</v>
      </c>
      <c r="G22" s="269">
        <v>11</v>
      </c>
      <c r="H22" s="269">
        <v>14</v>
      </c>
      <c r="I22" s="269">
        <v>8</v>
      </c>
      <c r="J22" s="269">
        <v>6</v>
      </c>
      <c r="K22" s="269">
        <v>9</v>
      </c>
      <c r="L22" s="269">
        <v>13</v>
      </c>
      <c r="M22" s="269">
        <v>12</v>
      </c>
      <c r="N22" s="269"/>
      <c r="O22" s="269"/>
      <c r="P22" s="269"/>
      <c r="Q22" s="269"/>
      <c r="R22" s="269"/>
      <c r="S22" s="269"/>
      <c r="T22" s="269"/>
      <c r="U22" s="269"/>
      <c r="V22" s="269"/>
      <c r="W22" s="270"/>
    </row>
    <row r="23" spans="2:23" ht="14.1" customHeight="1" x14ac:dyDescent="0.25">
      <c r="B23" s="246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4"/>
    </row>
    <row r="24" spans="2:23" ht="14.1" customHeight="1" x14ac:dyDescent="0.25">
      <c r="B24" s="247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4"/>
    </row>
    <row r="25" spans="2:23" x14ac:dyDescent="0.25">
      <c r="B25" s="11" t="s">
        <v>57</v>
      </c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5"/>
    </row>
    <row r="26" spans="2:23" ht="14.1" customHeight="1" x14ac:dyDescent="0.25">
      <c r="B26" s="258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3"/>
    </row>
    <row r="27" spans="2:23" ht="14.1" customHeight="1" x14ac:dyDescent="0.25">
      <c r="B27" s="246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3"/>
    </row>
    <row r="28" spans="2:23" ht="14.1" customHeight="1" x14ac:dyDescent="0.25">
      <c r="B28" s="247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3"/>
    </row>
    <row r="29" spans="2:23" ht="15.75" thickBot="1" x14ac:dyDescent="0.3">
      <c r="B29" s="12">
        <v>0</v>
      </c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4"/>
    </row>
    <row r="30" spans="2:23" ht="15.75" thickBot="1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2:23" ht="16.5" thickBot="1" x14ac:dyDescent="0.3">
      <c r="B31" s="15" t="s">
        <v>252</v>
      </c>
      <c r="C31" s="16">
        <f>SUM(C6:C29)</f>
        <v>58</v>
      </c>
      <c r="D31" s="16">
        <f t="shared" ref="D31:W31" si="0">SUM(D6:D29)</f>
        <v>90</v>
      </c>
      <c r="E31" s="16">
        <f t="shared" si="0"/>
        <v>95</v>
      </c>
      <c r="F31" s="16">
        <f t="shared" si="0"/>
        <v>115</v>
      </c>
      <c r="G31" s="16">
        <f t="shared" si="0"/>
        <v>108</v>
      </c>
      <c r="H31" s="16">
        <f t="shared" si="0"/>
        <v>120</v>
      </c>
      <c r="I31" s="16">
        <f t="shared" si="0"/>
        <v>60</v>
      </c>
      <c r="J31" s="16">
        <f t="shared" si="0"/>
        <v>51</v>
      </c>
      <c r="K31" s="16">
        <f t="shared" si="0"/>
        <v>75</v>
      </c>
      <c r="L31" s="16">
        <f t="shared" si="0"/>
        <v>87</v>
      </c>
      <c r="M31" s="16">
        <f t="shared" si="0"/>
        <v>71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6">
        <f t="shared" si="0"/>
        <v>0</v>
      </c>
      <c r="S31" s="16">
        <f t="shared" si="0"/>
        <v>0</v>
      </c>
      <c r="T31" s="16">
        <f t="shared" si="0"/>
        <v>0</v>
      </c>
      <c r="U31" s="16">
        <f t="shared" si="0"/>
        <v>0</v>
      </c>
      <c r="V31" s="16">
        <f t="shared" si="0"/>
        <v>0</v>
      </c>
      <c r="W31" s="17">
        <f t="shared" si="0"/>
        <v>0</v>
      </c>
    </row>
    <row r="33" spans="2:8" ht="23.25" x14ac:dyDescent="0.25">
      <c r="B33" s="239" t="s">
        <v>65</v>
      </c>
      <c r="C33" s="239"/>
      <c r="D33" s="239"/>
      <c r="E33" s="239"/>
      <c r="F33" s="239"/>
      <c r="G33" s="239"/>
      <c r="H33" s="239"/>
    </row>
    <row r="34" spans="2:8" ht="23.25" x14ac:dyDescent="0.25">
      <c r="B34" s="239" t="s">
        <v>66</v>
      </c>
      <c r="C34" s="239"/>
      <c r="D34" s="239"/>
      <c r="E34" s="239"/>
      <c r="F34" s="239"/>
      <c r="G34" s="239"/>
      <c r="H34" s="239"/>
    </row>
  </sheetData>
  <sheetProtection selectLockedCells="1"/>
  <mergeCells count="135">
    <mergeCell ref="B33:H33"/>
    <mergeCell ref="B34:H34"/>
    <mergeCell ref="Q26:Q29"/>
    <mergeCell ref="R26:R29"/>
    <mergeCell ref="S26:S29"/>
    <mergeCell ref="T26:T29"/>
    <mergeCell ref="U26:U29"/>
    <mergeCell ref="V26:V29"/>
    <mergeCell ref="K26:K29"/>
    <mergeCell ref="L26:L29"/>
    <mergeCell ref="M26:M29"/>
    <mergeCell ref="N26:N29"/>
    <mergeCell ref="O26:O29"/>
    <mergeCell ref="P26:P29"/>
    <mergeCell ref="W22:W25"/>
    <mergeCell ref="B26:B28"/>
    <mergeCell ref="C26:C29"/>
    <mergeCell ref="D26:D29"/>
    <mergeCell ref="E26:E29"/>
    <mergeCell ref="F26:F29"/>
    <mergeCell ref="G26:G29"/>
    <mergeCell ref="H26:H29"/>
    <mergeCell ref="I26:I29"/>
    <mergeCell ref="J26:J29"/>
    <mergeCell ref="Q22:Q25"/>
    <mergeCell ref="R22:R25"/>
    <mergeCell ref="S22:S25"/>
    <mergeCell ref="T22:T25"/>
    <mergeCell ref="U22:U25"/>
    <mergeCell ref="V22:V25"/>
    <mergeCell ref="K22:K25"/>
    <mergeCell ref="L22:L25"/>
    <mergeCell ref="M22:M25"/>
    <mergeCell ref="N22:N25"/>
    <mergeCell ref="O22:O25"/>
    <mergeCell ref="P22:P25"/>
    <mergeCell ref="W26:W29"/>
    <mergeCell ref="B22:B24"/>
    <mergeCell ref="S18:S21"/>
    <mergeCell ref="T18:T21"/>
    <mergeCell ref="U18:U21"/>
    <mergeCell ref="V18:V21"/>
    <mergeCell ref="K18:K21"/>
    <mergeCell ref="L18:L21"/>
    <mergeCell ref="M18:M21"/>
    <mergeCell ref="N18:N21"/>
    <mergeCell ref="O18:O21"/>
    <mergeCell ref="P18:P21"/>
    <mergeCell ref="C22:C25"/>
    <mergeCell ref="D22:D25"/>
    <mergeCell ref="E22:E25"/>
    <mergeCell ref="F22:F25"/>
    <mergeCell ref="G22:G25"/>
    <mergeCell ref="H22:H25"/>
    <mergeCell ref="I22:I25"/>
    <mergeCell ref="J22:J25"/>
    <mergeCell ref="W14:W17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W18:W21"/>
    <mergeCell ref="Q18:Q21"/>
    <mergeCell ref="R18:R21"/>
    <mergeCell ref="B18:B20"/>
    <mergeCell ref="C18:C21"/>
    <mergeCell ref="D18:D21"/>
    <mergeCell ref="E18:E21"/>
    <mergeCell ref="F18:F21"/>
    <mergeCell ref="G18:G21"/>
    <mergeCell ref="H18:H21"/>
    <mergeCell ref="I18:I21"/>
    <mergeCell ref="J18:J21"/>
    <mergeCell ref="R10:R13"/>
    <mergeCell ref="S10:S13"/>
    <mergeCell ref="T10:T13"/>
    <mergeCell ref="U10:U13"/>
    <mergeCell ref="V10:V13"/>
    <mergeCell ref="K10:K13"/>
    <mergeCell ref="L10:L13"/>
    <mergeCell ref="M10:M13"/>
    <mergeCell ref="N10:N13"/>
    <mergeCell ref="O10:O13"/>
    <mergeCell ref="P10:P13"/>
    <mergeCell ref="B14:B16"/>
    <mergeCell ref="C14:C17"/>
    <mergeCell ref="D14:D17"/>
    <mergeCell ref="E14:E17"/>
    <mergeCell ref="F14:F17"/>
    <mergeCell ref="G14:G17"/>
    <mergeCell ref="H14:H17"/>
    <mergeCell ref="I14:I17"/>
    <mergeCell ref="J14:J17"/>
    <mergeCell ref="W6:W9"/>
    <mergeCell ref="B10:B12"/>
    <mergeCell ref="C10:C13"/>
    <mergeCell ref="D10:D13"/>
    <mergeCell ref="E10:E13"/>
    <mergeCell ref="F10:F13"/>
    <mergeCell ref="G10:G13"/>
    <mergeCell ref="H10:H13"/>
    <mergeCell ref="I10:I13"/>
    <mergeCell ref="J10:J13"/>
    <mergeCell ref="Q6:Q9"/>
    <mergeCell ref="R6:R9"/>
    <mergeCell ref="S6:S9"/>
    <mergeCell ref="T6:T9"/>
    <mergeCell ref="U6:U9"/>
    <mergeCell ref="V6:V9"/>
    <mergeCell ref="K6:K9"/>
    <mergeCell ref="L6:L9"/>
    <mergeCell ref="M6:M9"/>
    <mergeCell ref="N6:N9"/>
    <mergeCell ref="O6:O9"/>
    <mergeCell ref="P6:P9"/>
    <mergeCell ref="W10:W13"/>
    <mergeCell ref="Q10:Q13"/>
    <mergeCell ref="B2:V2"/>
    <mergeCell ref="B6:B8"/>
    <mergeCell ref="C6:C9"/>
    <mergeCell ref="D6:D9"/>
    <mergeCell ref="E6:E9"/>
    <mergeCell ref="F6:F9"/>
    <mergeCell ref="G6:G9"/>
    <mergeCell ref="H6:H9"/>
    <mergeCell ref="I6:I9"/>
    <mergeCell ref="J6:J9"/>
  </mergeCells>
  <phoneticPr fontId="7" type="noConversion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1:W33"/>
  <sheetViews>
    <sheetView topLeftCell="A7" workbookViewId="0">
      <selection activeCell="H34" sqref="H34"/>
    </sheetView>
  </sheetViews>
  <sheetFormatPr baseColWidth="10" defaultColWidth="10.875" defaultRowHeight="15" x14ac:dyDescent="0.25"/>
  <cols>
    <col min="1" max="1" width="10.875" style="4"/>
    <col min="2" max="2" width="28" style="4" customWidth="1"/>
    <col min="3" max="22" width="10.625" style="4" customWidth="1"/>
    <col min="23" max="16384" width="10.875" style="4"/>
  </cols>
  <sheetData>
    <row r="1" spans="2:23" ht="26.1" customHeight="1" thickBot="1" x14ac:dyDescent="0.3">
      <c r="B1" s="232" t="s">
        <v>67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</row>
    <row r="2" spans="2:23" ht="15.75" x14ac:dyDescent="0.25">
      <c r="B2" s="5" t="s">
        <v>54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6">
        <v>15</v>
      </c>
      <c r="R2" s="6">
        <v>16</v>
      </c>
      <c r="S2" s="6">
        <v>17</v>
      </c>
      <c r="T2" s="6">
        <v>18</v>
      </c>
      <c r="U2" s="6">
        <v>19</v>
      </c>
      <c r="V2" s="6">
        <v>20</v>
      </c>
      <c r="W2" s="7">
        <v>21</v>
      </c>
    </row>
    <row r="3" spans="2:23" ht="48" thickBot="1" x14ac:dyDescent="0.3">
      <c r="B3" s="18" t="s">
        <v>55</v>
      </c>
      <c r="C3" s="9" t="str">
        <f>'Eval Général'!C5</f>
        <v>Méléma</v>
      </c>
      <c r="D3" s="9" t="str">
        <f>'Eval Général'!D5</f>
        <v>ROLLERCOASTER</v>
      </c>
      <c r="E3" s="9" t="str">
        <f>'Eval Général'!E5</f>
        <v>HAB5</v>
      </c>
      <c r="F3" s="9" t="str">
        <f>'Eval Général'!F5</f>
        <v>LUCKY PILOTS</v>
      </c>
      <c r="G3" s="9" t="str">
        <f>'Eval Général'!G5</f>
        <v xml:space="preserve">R'MES </v>
      </c>
      <c r="H3" s="9" t="str">
        <f>'Eval Général'!H5</f>
        <v xml:space="preserve">WINNER GAMES </v>
      </c>
      <c r="I3" s="9" t="str">
        <f>'Eval Général'!I5</f>
        <v>M81</v>
      </c>
      <c r="J3" s="9" t="str">
        <f>'Eval Général'!J5</f>
        <v>RASTA CAR</v>
      </c>
      <c r="K3" s="9" t="str">
        <f>'Eval Général'!K5</f>
        <v>WWF Racing</v>
      </c>
      <c r="L3" s="9" t="str">
        <f>'Eval Général'!L5</f>
        <v>IRON CAR</v>
      </c>
      <c r="M3" s="9" t="str">
        <f>'Eval Général'!M5</f>
        <v>Agrigeek</v>
      </c>
      <c r="N3" s="9">
        <f>'Eval Général'!N5</f>
        <v>0</v>
      </c>
      <c r="O3" s="9">
        <f>'Eval Général'!O5</f>
        <v>0</v>
      </c>
      <c r="P3" s="9">
        <f>'Eval Général'!P5</f>
        <v>0</v>
      </c>
      <c r="Q3" s="9">
        <f>'Eval Général'!Q5</f>
        <v>0</v>
      </c>
      <c r="R3" s="9">
        <f>'Eval Général'!R5</f>
        <v>0</v>
      </c>
      <c r="S3" s="9">
        <f>'Eval Général'!S5</f>
        <v>0</v>
      </c>
      <c r="T3" s="9">
        <f>'Eval Général'!T5</f>
        <v>0</v>
      </c>
      <c r="U3" s="9">
        <f>'Eval Général'!U5</f>
        <v>0</v>
      </c>
      <c r="V3" s="9">
        <f>'Eval Général'!V5</f>
        <v>0</v>
      </c>
      <c r="W3" s="10" t="str">
        <f>'Eval Général'!W5</f>
        <v xml:space="preserve"> </v>
      </c>
    </row>
    <row r="4" spans="2:23" ht="18.95" customHeight="1" x14ac:dyDescent="0.25">
      <c r="B4" s="19" t="s">
        <v>68</v>
      </c>
      <c r="C4" s="20">
        <v>3.0979999999999999</v>
      </c>
      <c r="D4" s="20">
        <v>4.3490000000000002</v>
      </c>
      <c r="E4" s="20">
        <v>3.2650000000000001</v>
      </c>
      <c r="F4" s="20">
        <v>3.23</v>
      </c>
      <c r="G4" s="20">
        <v>3.2250000000000001</v>
      </c>
      <c r="H4" s="20">
        <v>3.2450000000000001</v>
      </c>
      <c r="I4" s="20">
        <v>3.11</v>
      </c>
      <c r="J4" s="20"/>
      <c r="K4" s="20">
        <v>10</v>
      </c>
      <c r="L4" s="20">
        <v>4.3330000000000002</v>
      </c>
      <c r="M4" s="20">
        <v>10</v>
      </c>
      <c r="N4" s="20">
        <v>10</v>
      </c>
      <c r="O4" s="20">
        <v>10</v>
      </c>
      <c r="P4" s="20">
        <v>10</v>
      </c>
      <c r="Q4" s="20">
        <v>10</v>
      </c>
      <c r="R4" s="20">
        <v>10</v>
      </c>
      <c r="S4" s="20">
        <v>10</v>
      </c>
      <c r="T4" s="20">
        <v>10</v>
      </c>
      <c r="U4" s="20">
        <v>10</v>
      </c>
      <c r="V4" s="20">
        <v>10</v>
      </c>
      <c r="W4" s="20">
        <v>10</v>
      </c>
    </row>
    <row r="5" spans="2:23" ht="18.95" customHeight="1" x14ac:dyDescent="0.25">
      <c r="B5" s="21" t="s">
        <v>69</v>
      </c>
      <c r="C5" s="22">
        <v>3.1869999999999998</v>
      </c>
      <c r="D5" s="22">
        <v>4.3079999999999998</v>
      </c>
      <c r="E5" s="22">
        <v>3.1989999999999998</v>
      </c>
      <c r="F5" s="22">
        <v>3.2789999999999999</v>
      </c>
      <c r="G5" s="22">
        <v>3.2050000000000001</v>
      </c>
      <c r="H5" s="22">
        <v>3.0230000000000001</v>
      </c>
      <c r="I5" s="22">
        <v>3.0979999999999999</v>
      </c>
      <c r="J5" s="22">
        <v>3.3029999999999999</v>
      </c>
      <c r="K5" s="22" t="s">
        <v>340</v>
      </c>
      <c r="L5" s="22">
        <v>4.5620000000000003</v>
      </c>
      <c r="M5" s="22" t="s">
        <v>340</v>
      </c>
      <c r="N5" s="22"/>
      <c r="O5" s="22"/>
      <c r="P5" s="22"/>
      <c r="Q5" s="22"/>
      <c r="R5" s="22"/>
      <c r="S5" s="23"/>
      <c r="T5" s="23"/>
      <c r="U5" s="22"/>
      <c r="V5" s="22"/>
      <c r="W5" s="24"/>
    </row>
    <row r="6" spans="2:23" ht="18.95" customHeight="1" thickBot="1" x14ac:dyDescent="0.3">
      <c r="B6" s="25" t="s">
        <v>70</v>
      </c>
      <c r="C6" s="22">
        <v>3.7519999999999998</v>
      </c>
      <c r="D6" s="22"/>
      <c r="E6" s="22">
        <v>3.6440000000000001</v>
      </c>
      <c r="F6" s="22">
        <v>3.5990000000000002</v>
      </c>
      <c r="G6" s="22">
        <v>3.5070000000000001</v>
      </c>
      <c r="H6" s="22">
        <v>3.4390000000000001</v>
      </c>
      <c r="I6" s="22">
        <v>3.391</v>
      </c>
      <c r="J6" s="22"/>
      <c r="K6" s="22" t="s">
        <v>340</v>
      </c>
      <c r="L6" s="22">
        <v>3.4580000000000002</v>
      </c>
      <c r="M6" s="22" t="s">
        <v>340</v>
      </c>
      <c r="N6" s="22"/>
      <c r="O6" s="22"/>
      <c r="P6" s="22"/>
      <c r="Q6" s="22"/>
      <c r="R6" s="22"/>
      <c r="S6" s="23"/>
      <c r="T6" s="23"/>
      <c r="U6" s="22"/>
      <c r="V6" s="22"/>
      <c r="W6" s="24"/>
    </row>
    <row r="7" spans="2:23" ht="18.95" customHeight="1" thickBot="1" x14ac:dyDescent="0.3">
      <c r="B7" s="26" t="s">
        <v>71</v>
      </c>
      <c r="C7" s="27">
        <f>MIN(C4:C6)</f>
        <v>3.0979999999999999</v>
      </c>
      <c r="D7" s="27">
        <f t="shared" ref="D7:W7" si="0">MIN(D4:D6)</f>
        <v>4.3079999999999998</v>
      </c>
      <c r="E7" s="27">
        <f t="shared" si="0"/>
        <v>3.1989999999999998</v>
      </c>
      <c r="F7" s="27">
        <f t="shared" si="0"/>
        <v>3.23</v>
      </c>
      <c r="G7" s="27">
        <f t="shared" si="0"/>
        <v>3.2050000000000001</v>
      </c>
      <c r="H7" s="27">
        <f t="shared" si="0"/>
        <v>3.0230000000000001</v>
      </c>
      <c r="I7" s="27">
        <f t="shared" si="0"/>
        <v>3.0979999999999999</v>
      </c>
      <c r="J7" s="27">
        <f t="shared" si="0"/>
        <v>3.3029999999999999</v>
      </c>
      <c r="K7" s="27">
        <f t="shared" si="0"/>
        <v>10</v>
      </c>
      <c r="L7" s="27">
        <f t="shared" si="0"/>
        <v>3.4580000000000002</v>
      </c>
      <c r="M7" s="27">
        <f t="shared" si="0"/>
        <v>10</v>
      </c>
      <c r="N7" s="27">
        <f t="shared" si="0"/>
        <v>10</v>
      </c>
      <c r="O7" s="27">
        <f t="shared" si="0"/>
        <v>10</v>
      </c>
      <c r="P7" s="27">
        <f t="shared" si="0"/>
        <v>10</v>
      </c>
      <c r="Q7" s="27">
        <f t="shared" si="0"/>
        <v>10</v>
      </c>
      <c r="R7" s="27">
        <f t="shared" si="0"/>
        <v>10</v>
      </c>
      <c r="S7" s="27">
        <f t="shared" si="0"/>
        <v>10</v>
      </c>
      <c r="T7" s="27">
        <f t="shared" si="0"/>
        <v>10</v>
      </c>
      <c r="U7" s="27">
        <f t="shared" si="0"/>
        <v>10</v>
      </c>
      <c r="V7" s="27">
        <f t="shared" si="0"/>
        <v>10</v>
      </c>
      <c r="W7" s="28">
        <f t="shared" si="0"/>
        <v>10</v>
      </c>
    </row>
    <row r="8" spans="2:23" ht="18.95" customHeight="1" thickBot="1" x14ac:dyDescent="0.3">
      <c r="B8" s="29" t="s">
        <v>72</v>
      </c>
      <c r="C8" s="30">
        <f>RANK(C7,$C7:$W7,1)</f>
        <v>2</v>
      </c>
      <c r="D8" s="190">
        <f t="shared" ref="D8:W8" si="1">RANK(D7,$C7:$W7,1)</f>
        <v>9</v>
      </c>
      <c r="E8" s="190">
        <f t="shared" si="1"/>
        <v>4</v>
      </c>
      <c r="F8" s="190">
        <f t="shared" si="1"/>
        <v>6</v>
      </c>
      <c r="G8" s="190">
        <f t="shared" si="1"/>
        <v>5</v>
      </c>
      <c r="H8" s="190">
        <f t="shared" si="1"/>
        <v>1</v>
      </c>
      <c r="I8" s="190">
        <f t="shared" si="1"/>
        <v>2</v>
      </c>
      <c r="J8" s="190">
        <f t="shared" si="1"/>
        <v>7</v>
      </c>
      <c r="K8" s="190">
        <f t="shared" si="1"/>
        <v>10</v>
      </c>
      <c r="L8" s="190">
        <f t="shared" si="1"/>
        <v>8</v>
      </c>
      <c r="M8" s="190">
        <f t="shared" si="1"/>
        <v>10</v>
      </c>
      <c r="N8" s="190">
        <f t="shared" si="1"/>
        <v>10</v>
      </c>
      <c r="O8" s="190">
        <f t="shared" si="1"/>
        <v>10</v>
      </c>
      <c r="P8" s="190">
        <f t="shared" si="1"/>
        <v>10</v>
      </c>
      <c r="Q8" s="190">
        <f t="shared" si="1"/>
        <v>10</v>
      </c>
      <c r="R8" s="190">
        <f t="shared" si="1"/>
        <v>10</v>
      </c>
      <c r="S8" s="190">
        <f t="shared" si="1"/>
        <v>10</v>
      </c>
      <c r="T8" s="190">
        <f t="shared" si="1"/>
        <v>10</v>
      </c>
      <c r="U8" s="190">
        <f t="shared" si="1"/>
        <v>10</v>
      </c>
      <c r="V8" s="190">
        <f t="shared" si="1"/>
        <v>10</v>
      </c>
      <c r="W8" s="191">
        <f t="shared" si="1"/>
        <v>10</v>
      </c>
    </row>
    <row r="9" spans="2:23" ht="18.95" customHeight="1" thickBot="1" x14ac:dyDescent="0.3"/>
    <row r="10" spans="2:23" s="35" customFormat="1" ht="18.95" customHeight="1" thickBot="1" x14ac:dyDescent="0.3">
      <c r="B10" s="32" t="s">
        <v>73</v>
      </c>
      <c r="C10" s="33">
        <f>(21-C8)*4.5</f>
        <v>85.5</v>
      </c>
      <c r="D10" s="33">
        <f t="shared" ref="D10:W10" si="2">(21-D8)*4.5</f>
        <v>54</v>
      </c>
      <c r="E10" s="33">
        <f t="shared" si="2"/>
        <v>76.5</v>
      </c>
      <c r="F10" s="33">
        <f t="shared" si="2"/>
        <v>67.5</v>
      </c>
      <c r="G10" s="33">
        <f t="shared" si="2"/>
        <v>72</v>
      </c>
      <c r="H10" s="33">
        <f t="shared" si="2"/>
        <v>90</v>
      </c>
      <c r="I10" s="33">
        <f t="shared" si="2"/>
        <v>85.5</v>
      </c>
      <c r="J10" s="33">
        <f t="shared" si="2"/>
        <v>63</v>
      </c>
      <c r="K10" s="33">
        <f t="shared" si="2"/>
        <v>49.5</v>
      </c>
      <c r="L10" s="33">
        <f t="shared" si="2"/>
        <v>58.5</v>
      </c>
      <c r="M10" s="33">
        <f t="shared" si="2"/>
        <v>49.5</v>
      </c>
      <c r="N10" s="33">
        <f t="shared" si="2"/>
        <v>49.5</v>
      </c>
      <c r="O10" s="33">
        <f t="shared" si="2"/>
        <v>49.5</v>
      </c>
      <c r="P10" s="33">
        <f t="shared" si="2"/>
        <v>49.5</v>
      </c>
      <c r="Q10" s="33">
        <f t="shared" si="2"/>
        <v>49.5</v>
      </c>
      <c r="R10" s="33">
        <f t="shared" si="2"/>
        <v>49.5</v>
      </c>
      <c r="S10" s="33">
        <f t="shared" si="2"/>
        <v>49.5</v>
      </c>
      <c r="T10" s="33">
        <f t="shared" si="2"/>
        <v>49.5</v>
      </c>
      <c r="U10" s="33">
        <f t="shared" si="2"/>
        <v>49.5</v>
      </c>
      <c r="V10" s="33">
        <f t="shared" si="2"/>
        <v>49.5</v>
      </c>
      <c r="W10" s="34">
        <f t="shared" si="2"/>
        <v>49.5</v>
      </c>
    </row>
    <row r="11" spans="2:23" ht="18.95" customHeight="1" x14ac:dyDescent="0.25">
      <c r="B11" s="239" t="s">
        <v>65</v>
      </c>
      <c r="C11" s="239"/>
      <c r="D11" s="239"/>
      <c r="E11" s="239"/>
      <c r="F11" s="239"/>
      <c r="G11" s="239"/>
      <c r="H11" s="239"/>
    </row>
    <row r="12" spans="2:23" ht="18.95" customHeight="1" x14ac:dyDescent="0.25">
      <c r="B12" s="239" t="s">
        <v>74</v>
      </c>
      <c r="C12" s="239"/>
      <c r="D12" s="239"/>
      <c r="E12" s="239"/>
      <c r="F12" s="239"/>
      <c r="G12" s="239"/>
      <c r="H12" s="239"/>
    </row>
    <row r="13" spans="2:23" ht="26.1" customHeight="1" thickBot="1" x14ac:dyDescent="0.3">
      <c r="B13" s="232" t="s">
        <v>75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</row>
    <row r="14" spans="2:23" ht="15.75" x14ac:dyDescent="0.25">
      <c r="B14" s="5" t="s">
        <v>54</v>
      </c>
      <c r="C14" s="6">
        <v>1</v>
      </c>
      <c r="D14" s="6">
        <v>2</v>
      </c>
      <c r="E14" s="6">
        <v>3</v>
      </c>
      <c r="F14" s="6">
        <v>4</v>
      </c>
      <c r="G14" s="6">
        <v>5</v>
      </c>
      <c r="H14" s="6">
        <v>6</v>
      </c>
      <c r="I14" s="6">
        <v>7</v>
      </c>
      <c r="J14" s="6">
        <v>8</v>
      </c>
      <c r="K14" s="6">
        <v>9</v>
      </c>
      <c r="L14" s="6">
        <v>10</v>
      </c>
      <c r="M14" s="6">
        <v>11</v>
      </c>
      <c r="N14" s="6">
        <v>12</v>
      </c>
      <c r="O14" s="6">
        <v>13</v>
      </c>
      <c r="P14" s="6">
        <v>14</v>
      </c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7">
        <v>21</v>
      </c>
    </row>
    <row r="15" spans="2:23" ht="48" thickBot="1" x14ac:dyDescent="0.3">
      <c r="B15" s="18" t="s">
        <v>55</v>
      </c>
      <c r="C15" s="9" t="str">
        <f t="shared" ref="C15:W15" si="3">C3</f>
        <v>Méléma</v>
      </c>
      <c r="D15" s="9" t="str">
        <f t="shared" si="3"/>
        <v>ROLLERCOASTER</v>
      </c>
      <c r="E15" s="9" t="str">
        <f t="shared" si="3"/>
        <v>HAB5</v>
      </c>
      <c r="F15" s="9" t="str">
        <f t="shared" si="3"/>
        <v>LUCKY PILOTS</v>
      </c>
      <c r="G15" s="9" t="str">
        <f t="shared" si="3"/>
        <v xml:space="preserve">R'MES </v>
      </c>
      <c r="H15" s="9" t="str">
        <f t="shared" si="3"/>
        <v xml:space="preserve">WINNER GAMES </v>
      </c>
      <c r="I15" s="9" t="str">
        <f t="shared" si="3"/>
        <v>M81</v>
      </c>
      <c r="J15" s="9" t="str">
        <f t="shared" si="3"/>
        <v>RASTA CAR</v>
      </c>
      <c r="K15" s="9" t="str">
        <f t="shared" si="3"/>
        <v>WWF Racing</v>
      </c>
      <c r="L15" s="9" t="str">
        <f t="shared" si="3"/>
        <v>IRON CAR</v>
      </c>
      <c r="M15" s="9" t="str">
        <f t="shared" si="3"/>
        <v>Agrigeek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0</v>
      </c>
      <c r="S15" s="9">
        <f t="shared" si="3"/>
        <v>0</v>
      </c>
      <c r="T15" s="9">
        <f t="shared" si="3"/>
        <v>0</v>
      </c>
      <c r="U15" s="9">
        <f t="shared" si="3"/>
        <v>0</v>
      </c>
      <c r="V15" s="9">
        <f t="shared" si="3"/>
        <v>0</v>
      </c>
      <c r="W15" s="10" t="str">
        <f t="shared" si="3"/>
        <v xml:space="preserve"> </v>
      </c>
    </row>
    <row r="16" spans="2:23" ht="32.1" customHeight="1" thickBot="1" x14ac:dyDescent="0.3">
      <c r="B16" s="36" t="s">
        <v>75</v>
      </c>
      <c r="C16" s="37">
        <v>0.20799999999999999</v>
      </c>
      <c r="D16" s="37">
        <v>0.188</v>
      </c>
      <c r="E16" s="37">
        <v>0.28699999999999998</v>
      </c>
      <c r="F16" s="37">
        <v>0.19400000000000001</v>
      </c>
      <c r="G16" s="37">
        <v>0.20200000000000001</v>
      </c>
      <c r="H16" s="37">
        <v>0.19500000000000001</v>
      </c>
      <c r="I16" s="37">
        <v>0.248</v>
      </c>
      <c r="J16" s="37">
        <v>0.19</v>
      </c>
      <c r="K16" s="37">
        <v>0.23499999999999999</v>
      </c>
      <c r="L16" s="37">
        <v>0.17299999999999999</v>
      </c>
      <c r="M16" s="37">
        <v>2</v>
      </c>
      <c r="N16" s="37"/>
      <c r="O16" s="37"/>
      <c r="P16" s="37"/>
      <c r="Q16" s="37"/>
      <c r="R16" s="37"/>
      <c r="S16" s="37"/>
      <c r="T16" s="37"/>
      <c r="U16" s="37"/>
      <c r="V16" s="37"/>
      <c r="W16" s="38"/>
    </row>
    <row r="17" spans="2:23" ht="18.95" customHeight="1" thickBot="1" x14ac:dyDescent="0.3">
      <c r="B17" s="29" t="s">
        <v>76</v>
      </c>
      <c r="C17" s="30">
        <f>RANK(C16,$C16:$W16,1)</f>
        <v>7</v>
      </c>
      <c r="D17" s="30">
        <f t="shared" ref="D17:W17" si="4">RANK(D16,$C16:$W16,1)</f>
        <v>2</v>
      </c>
      <c r="E17" s="30">
        <f t="shared" si="4"/>
        <v>10</v>
      </c>
      <c r="F17" s="30">
        <f t="shared" si="4"/>
        <v>4</v>
      </c>
      <c r="G17" s="30">
        <f t="shared" si="4"/>
        <v>6</v>
      </c>
      <c r="H17" s="30">
        <f t="shared" si="4"/>
        <v>5</v>
      </c>
      <c r="I17" s="30">
        <f t="shared" si="4"/>
        <v>9</v>
      </c>
      <c r="J17" s="30">
        <f t="shared" si="4"/>
        <v>3</v>
      </c>
      <c r="K17" s="30">
        <f t="shared" si="4"/>
        <v>8</v>
      </c>
      <c r="L17" s="30">
        <f t="shared" si="4"/>
        <v>1</v>
      </c>
      <c r="M17" s="30">
        <f t="shared" si="4"/>
        <v>11</v>
      </c>
      <c r="N17" s="30" t="e">
        <f t="shared" si="4"/>
        <v>#N/A</v>
      </c>
      <c r="O17" s="30" t="e">
        <f t="shared" si="4"/>
        <v>#N/A</v>
      </c>
      <c r="P17" s="30" t="e">
        <f t="shared" si="4"/>
        <v>#N/A</v>
      </c>
      <c r="Q17" s="30" t="e">
        <f t="shared" si="4"/>
        <v>#N/A</v>
      </c>
      <c r="R17" s="30" t="e">
        <f t="shared" si="4"/>
        <v>#N/A</v>
      </c>
      <c r="S17" s="30" t="e">
        <f t="shared" si="4"/>
        <v>#N/A</v>
      </c>
      <c r="T17" s="30" t="e">
        <f t="shared" si="4"/>
        <v>#N/A</v>
      </c>
      <c r="U17" s="30" t="e">
        <f t="shared" si="4"/>
        <v>#N/A</v>
      </c>
      <c r="V17" s="30" t="e">
        <f t="shared" si="4"/>
        <v>#N/A</v>
      </c>
      <c r="W17" s="31" t="e">
        <f t="shared" si="4"/>
        <v>#N/A</v>
      </c>
    </row>
    <row r="18" spans="2:23" ht="18.95" customHeight="1" thickBot="1" x14ac:dyDescent="0.3"/>
    <row r="19" spans="2:23" s="35" customFormat="1" ht="23.1" customHeight="1" thickBot="1" x14ac:dyDescent="0.3">
      <c r="B19" s="32" t="s">
        <v>77</v>
      </c>
      <c r="C19" s="33">
        <f>((21-C17))/2</f>
        <v>7</v>
      </c>
      <c r="D19" s="33">
        <f t="shared" ref="D19:W19" si="5">((21-D17))/2</f>
        <v>9.5</v>
      </c>
      <c r="E19" s="33">
        <f t="shared" si="5"/>
        <v>5.5</v>
      </c>
      <c r="F19" s="33">
        <f t="shared" si="5"/>
        <v>8.5</v>
      </c>
      <c r="G19" s="33">
        <f t="shared" si="5"/>
        <v>7.5</v>
      </c>
      <c r="H19" s="33">
        <f t="shared" si="5"/>
        <v>8</v>
      </c>
      <c r="I19" s="33">
        <f t="shared" si="5"/>
        <v>6</v>
      </c>
      <c r="J19" s="33">
        <f t="shared" si="5"/>
        <v>9</v>
      </c>
      <c r="K19" s="33">
        <f t="shared" si="5"/>
        <v>6.5</v>
      </c>
      <c r="L19" s="33">
        <f t="shared" si="5"/>
        <v>10</v>
      </c>
      <c r="M19" s="33">
        <f t="shared" si="5"/>
        <v>5</v>
      </c>
      <c r="N19" s="33" t="e">
        <f t="shared" si="5"/>
        <v>#N/A</v>
      </c>
      <c r="O19" s="33" t="e">
        <f t="shared" si="5"/>
        <v>#N/A</v>
      </c>
      <c r="P19" s="33" t="e">
        <f>((21-P17))/2</f>
        <v>#N/A</v>
      </c>
      <c r="Q19" s="33" t="e">
        <f t="shared" si="5"/>
        <v>#N/A</v>
      </c>
      <c r="R19" s="33" t="e">
        <f t="shared" si="5"/>
        <v>#N/A</v>
      </c>
      <c r="S19" s="33" t="e">
        <f t="shared" si="5"/>
        <v>#N/A</v>
      </c>
      <c r="T19" s="33" t="e">
        <f t="shared" si="5"/>
        <v>#N/A</v>
      </c>
      <c r="U19" s="33" t="e">
        <f t="shared" si="5"/>
        <v>#N/A</v>
      </c>
      <c r="V19" s="33" t="e">
        <f t="shared" si="5"/>
        <v>#N/A</v>
      </c>
      <c r="W19" s="34" t="e">
        <f t="shared" si="5"/>
        <v>#N/A</v>
      </c>
    </row>
    <row r="20" spans="2:23" ht="18.95" customHeight="1" x14ac:dyDescent="0.25">
      <c r="B20" s="239" t="s">
        <v>65</v>
      </c>
      <c r="C20" s="239"/>
      <c r="D20" s="239"/>
      <c r="E20" s="239"/>
      <c r="F20" s="239"/>
      <c r="G20" s="239"/>
      <c r="H20" s="239"/>
    </row>
    <row r="21" spans="2:23" ht="18.95" customHeight="1" x14ac:dyDescent="0.25">
      <c r="B21" s="239" t="s">
        <v>74</v>
      </c>
      <c r="C21" s="239"/>
      <c r="D21" s="239"/>
      <c r="E21" s="239"/>
      <c r="F21" s="239"/>
      <c r="G21" s="239"/>
      <c r="H21" s="239"/>
    </row>
    <row r="22" spans="2:23" ht="24" thickBot="1" x14ac:dyDescent="0.3">
      <c r="J22" s="232" t="s">
        <v>78</v>
      </c>
      <c r="K22" s="232"/>
      <c r="L22" s="232"/>
      <c r="M22" s="232"/>
    </row>
    <row r="23" spans="2:23" ht="18.95" customHeight="1" x14ac:dyDescent="0.25">
      <c r="B23" s="5" t="s">
        <v>54</v>
      </c>
      <c r="C23" s="6">
        <v>1</v>
      </c>
      <c r="D23" s="6">
        <v>2</v>
      </c>
      <c r="E23" s="6">
        <v>3</v>
      </c>
      <c r="F23" s="6">
        <v>4</v>
      </c>
      <c r="G23" s="6">
        <v>5</v>
      </c>
      <c r="H23" s="6">
        <v>6</v>
      </c>
      <c r="I23" s="6">
        <v>7</v>
      </c>
      <c r="J23" s="6">
        <v>8</v>
      </c>
      <c r="K23" s="6">
        <v>9</v>
      </c>
      <c r="L23" s="6">
        <v>10</v>
      </c>
      <c r="M23" s="6">
        <v>11</v>
      </c>
      <c r="N23" s="6">
        <v>12</v>
      </c>
      <c r="O23" s="6">
        <v>13</v>
      </c>
      <c r="P23" s="6">
        <v>14</v>
      </c>
      <c r="Q23" s="6">
        <v>15</v>
      </c>
      <c r="R23" s="6">
        <v>16</v>
      </c>
      <c r="S23" s="6">
        <v>17</v>
      </c>
      <c r="T23" s="6">
        <v>18</v>
      </c>
      <c r="U23" s="6">
        <v>19</v>
      </c>
      <c r="V23" s="6">
        <v>20</v>
      </c>
      <c r="W23" s="7">
        <v>21</v>
      </c>
    </row>
    <row r="24" spans="2:23" ht="48.95" customHeight="1" thickBot="1" x14ac:dyDescent="0.3">
      <c r="B24" s="18" t="s">
        <v>55</v>
      </c>
      <c r="C24" s="9" t="str">
        <f t="shared" ref="C24:W24" si="6">C3</f>
        <v>Méléma</v>
      </c>
      <c r="D24" s="9" t="str">
        <f t="shared" si="6"/>
        <v>ROLLERCOASTER</v>
      </c>
      <c r="E24" s="9" t="str">
        <f t="shared" si="6"/>
        <v>HAB5</v>
      </c>
      <c r="F24" s="9" t="str">
        <f t="shared" si="6"/>
        <v>LUCKY PILOTS</v>
      </c>
      <c r="G24" s="9" t="str">
        <f t="shared" si="6"/>
        <v xml:space="preserve">R'MES </v>
      </c>
      <c r="H24" s="9" t="str">
        <f t="shared" si="6"/>
        <v xml:space="preserve">WINNER GAMES </v>
      </c>
      <c r="I24" s="9" t="str">
        <f t="shared" si="6"/>
        <v>M81</v>
      </c>
      <c r="J24" s="9" t="str">
        <f t="shared" si="6"/>
        <v>RASTA CAR</v>
      </c>
      <c r="K24" s="9" t="str">
        <f t="shared" si="6"/>
        <v>WWF Racing</v>
      </c>
      <c r="L24" s="9" t="str">
        <f t="shared" si="6"/>
        <v>IRON CAR</v>
      </c>
      <c r="M24" s="9" t="str">
        <f t="shared" si="6"/>
        <v>Agrigeek</v>
      </c>
      <c r="N24" s="9">
        <f t="shared" si="6"/>
        <v>0</v>
      </c>
      <c r="O24" s="9">
        <f t="shared" si="6"/>
        <v>0</v>
      </c>
      <c r="P24" s="9">
        <f t="shared" si="6"/>
        <v>0</v>
      </c>
      <c r="Q24" s="9">
        <f t="shared" si="6"/>
        <v>0</v>
      </c>
      <c r="R24" s="9">
        <f t="shared" si="6"/>
        <v>0</v>
      </c>
      <c r="S24" s="9">
        <f t="shared" si="6"/>
        <v>0</v>
      </c>
      <c r="T24" s="9">
        <f t="shared" si="6"/>
        <v>0</v>
      </c>
      <c r="U24" s="9">
        <f t="shared" si="6"/>
        <v>0</v>
      </c>
      <c r="V24" s="9">
        <f t="shared" si="6"/>
        <v>0</v>
      </c>
      <c r="W24" s="10" t="str">
        <f t="shared" si="6"/>
        <v xml:space="preserve"> </v>
      </c>
    </row>
    <row r="25" spans="2:23" ht="18.95" customHeight="1" x14ac:dyDescent="0.25">
      <c r="B25" s="39" t="s">
        <v>79</v>
      </c>
      <c r="C25" s="40"/>
      <c r="D25" s="40">
        <v>1</v>
      </c>
      <c r="E25" s="40"/>
      <c r="F25" s="40"/>
      <c r="G25" s="40"/>
      <c r="H25" s="40"/>
      <c r="I25" s="40"/>
      <c r="J25" s="40"/>
      <c r="K25" s="40">
        <v>1</v>
      </c>
      <c r="L25" s="40"/>
      <c r="M25" s="40">
        <v>1</v>
      </c>
      <c r="N25" s="40">
        <v>1</v>
      </c>
      <c r="O25" s="40">
        <v>1</v>
      </c>
      <c r="P25" s="40">
        <v>1</v>
      </c>
      <c r="Q25" s="40">
        <v>1</v>
      </c>
      <c r="R25" s="40">
        <v>1</v>
      </c>
      <c r="S25" s="40">
        <v>1</v>
      </c>
      <c r="T25" s="40">
        <v>1</v>
      </c>
      <c r="U25" s="40">
        <v>1</v>
      </c>
      <c r="V25" s="40">
        <v>1</v>
      </c>
      <c r="W25" s="41">
        <v>1</v>
      </c>
    </row>
    <row r="26" spans="2:23" ht="18.95" customHeight="1" x14ac:dyDescent="0.25">
      <c r="B26" s="42" t="s">
        <v>80</v>
      </c>
      <c r="C26" s="43"/>
      <c r="D26" s="43"/>
      <c r="E26" s="43"/>
      <c r="F26" s="43">
        <v>1</v>
      </c>
      <c r="G26" s="43">
        <v>1</v>
      </c>
      <c r="H26" s="43"/>
      <c r="I26" s="43"/>
      <c r="J26" s="43">
        <v>1</v>
      </c>
      <c r="K26" s="43"/>
      <c r="L26" s="43">
        <v>1</v>
      </c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4"/>
    </row>
    <row r="27" spans="2:23" ht="18.95" customHeight="1" x14ac:dyDescent="0.25">
      <c r="B27" s="42" t="s">
        <v>81</v>
      </c>
      <c r="C27" s="43">
        <v>1</v>
      </c>
      <c r="D27" s="43"/>
      <c r="E27" s="43">
        <v>1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4"/>
    </row>
    <row r="28" spans="2:23" ht="18.95" customHeight="1" x14ac:dyDescent="0.25">
      <c r="B28" s="42" t="s">
        <v>82</v>
      </c>
      <c r="C28" s="43"/>
      <c r="D28" s="43"/>
      <c r="E28" s="43"/>
      <c r="F28" s="43"/>
      <c r="G28" s="43"/>
      <c r="H28" s="43">
        <v>1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4"/>
    </row>
    <row r="29" spans="2:23" ht="18.95" customHeight="1" thickBot="1" x14ac:dyDescent="0.3">
      <c r="B29" s="18" t="s">
        <v>83</v>
      </c>
      <c r="C29" s="45"/>
      <c r="D29" s="45"/>
      <c r="E29" s="45"/>
      <c r="F29" s="45"/>
      <c r="G29" s="45"/>
      <c r="H29" s="45"/>
      <c r="I29" s="45">
        <v>1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6"/>
    </row>
    <row r="30" spans="2:23" ht="18.95" customHeight="1" thickBot="1" x14ac:dyDescent="0.3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</row>
    <row r="31" spans="2:23" ht="18.95" customHeight="1" thickBot="1" x14ac:dyDescent="0.3">
      <c r="B31" s="32" t="s">
        <v>84</v>
      </c>
      <c r="C31" s="33">
        <f>C29*20+C28*15+C27*10+C26*5</f>
        <v>10</v>
      </c>
      <c r="D31" s="33">
        <f t="shared" ref="D31:W31" si="7">D29*20+D28*15+D27*10+D26*5</f>
        <v>0</v>
      </c>
      <c r="E31" s="33">
        <f t="shared" si="7"/>
        <v>10</v>
      </c>
      <c r="F31" s="33">
        <f t="shared" si="7"/>
        <v>5</v>
      </c>
      <c r="G31" s="33">
        <f t="shared" si="7"/>
        <v>5</v>
      </c>
      <c r="H31" s="33">
        <f t="shared" si="7"/>
        <v>15</v>
      </c>
      <c r="I31" s="33">
        <f t="shared" si="7"/>
        <v>20</v>
      </c>
      <c r="J31" s="33">
        <f t="shared" si="7"/>
        <v>5</v>
      </c>
      <c r="K31" s="33">
        <f t="shared" si="7"/>
        <v>0</v>
      </c>
      <c r="L31" s="33">
        <f t="shared" si="7"/>
        <v>5</v>
      </c>
      <c r="M31" s="33">
        <f t="shared" si="7"/>
        <v>0</v>
      </c>
      <c r="N31" s="33">
        <f t="shared" si="7"/>
        <v>0</v>
      </c>
      <c r="O31" s="33">
        <f t="shared" si="7"/>
        <v>0</v>
      </c>
      <c r="P31" s="33">
        <f t="shared" si="7"/>
        <v>0</v>
      </c>
      <c r="Q31" s="33">
        <f t="shared" si="7"/>
        <v>0</v>
      </c>
      <c r="R31" s="33">
        <f t="shared" si="7"/>
        <v>0</v>
      </c>
      <c r="S31" s="33">
        <f t="shared" si="7"/>
        <v>0</v>
      </c>
      <c r="T31" s="33">
        <f t="shared" si="7"/>
        <v>0</v>
      </c>
      <c r="U31" s="33">
        <f t="shared" si="7"/>
        <v>0</v>
      </c>
      <c r="V31" s="33">
        <f t="shared" si="7"/>
        <v>0</v>
      </c>
      <c r="W31" s="48">
        <f t="shared" si="7"/>
        <v>0</v>
      </c>
    </row>
    <row r="32" spans="2:23" s="49" customFormat="1" ht="23.25" x14ac:dyDescent="0.25">
      <c r="B32" s="239" t="s">
        <v>65</v>
      </c>
      <c r="C32" s="239"/>
      <c r="D32" s="239"/>
      <c r="E32" s="239"/>
      <c r="F32" s="239"/>
      <c r="G32" s="239"/>
      <c r="H32" s="239"/>
    </row>
    <row r="33" spans="2:8" s="49" customFormat="1" ht="56.1" customHeight="1" x14ac:dyDescent="0.25">
      <c r="B33" s="240" t="s">
        <v>85</v>
      </c>
      <c r="C33" s="240"/>
      <c r="D33" s="240"/>
      <c r="E33" s="240"/>
      <c r="F33" s="240"/>
      <c r="G33" s="240"/>
      <c r="H33" s="240"/>
    </row>
  </sheetData>
  <sheetProtection selectLockedCells="1"/>
  <mergeCells count="9">
    <mergeCell ref="J22:M22"/>
    <mergeCell ref="B32:H32"/>
    <mergeCell ref="B33:H33"/>
    <mergeCell ref="B1:V1"/>
    <mergeCell ref="B11:H11"/>
    <mergeCell ref="B12:H12"/>
    <mergeCell ref="B13:V13"/>
    <mergeCell ref="B20:H20"/>
    <mergeCell ref="B21:H21"/>
  </mergeCells>
  <phoneticPr fontId="7" type="noConversion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4"/>
  <sheetViews>
    <sheetView topLeftCell="B1" workbookViewId="0">
      <selection activeCell="J17" sqref="J17"/>
    </sheetView>
  </sheetViews>
  <sheetFormatPr baseColWidth="10" defaultColWidth="10.875" defaultRowHeight="15" x14ac:dyDescent="0.25"/>
  <cols>
    <col min="1" max="1" width="3.375" style="4" customWidth="1"/>
    <col min="2" max="2" width="25" style="4" customWidth="1"/>
    <col min="3" max="23" width="10.625" style="4" customWidth="1"/>
    <col min="24" max="16384" width="10.875" style="4"/>
  </cols>
  <sheetData>
    <row r="2" spans="2:23" ht="26.1" customHeight="1" x14ac:dyDescent="0.25">
      <c r="B2" s="232" t="s">
        <v>6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4" spans="2:23" ht="15.75" thickBot="1" x14ac:dyDescent="0.3"/>
    <row r="5" spans="2:23" ht="15.75" x14ac:dyDescent="0.25">
      <c r="B5" s="5" t="s">
        <v>54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7">
        <v>21</v>
      </c>
    </row>
    <row r="6" spans="2:23" ht="47.25" x14ac:dyDescent="0.25">
      <c r="B6" s="42" t="s">
        <v>55</v>
      </c>
      <c r="C6" s="51" t="str">
        <f>'Eval Général'!C5</f>
        <v>Méléma</v>
      </c>
      <c r="D6" s="51" t="str">
        <f>'Eval Général'!D5</f>
        <v>ROLLERCOASTER</v>
      </c>
      <c r="E6" s="51" t="str">
        <f>'Eval Général'!E5</f>
        <v>HAB5</v>
      </c>
      <c r="F6" s="51" t="str">
        <f>'Eval Général'!F5</f>
        <v>LUCKY PILOTS</v>
      </c>
      <c r="G6" s="51" t="str">
        <f>'Eval Général'!G5</f>
        <v xml:space="preserve">R'MES </v>
      </c>
      <c r="H6" s="51" t="str">
        <f>'Eval Général'!H5</f>
        <v xml:space="preserve">WINNER GAMES </v>
      </c>
      <c r="I6" s="51" t="str">
        <f>'Eval Général'!I5</f>
        <v>M81</v>
      </c>
      <c r="J6" s="51" t="str">
        <f>'Eval Général'!J5</f>
        <v>RASTA CAR</v>
      </c>
      <c r="K6" s="51" t="str">
        <f>'Eval Général'!K5</f>
        <v>WWF Racing</v>
      </c>
      <c r="L6" s="51" t="str">
        <f>'Eval Général'!L5</f>
        <v>IRON CAR</v>
      </c>
      <c r="M6" s="51" t="str">
        <f>'Eval Général'!M5</f>
        <v>Agrigeek</v>
      </c>
      <c r="N6" s="51">
        <f>'Eval Général'!N5</f>
        <v>0</v>
      </c>
      <c r="O6" s="51">
        <f>'Eval Général'!O5</f>
        <v>0</v>
      </c>
      <c r="P6" s="51">
        <f>'Eval Général'!P5</f>
        <v>0</v>
      </c>
      <c r="Q6" s="51">
        <f>'Eval Général'!Q5</f>
        <v>0</v>
      </c>
      <c r="R6" s="51">
        <f>'Eval Général'!R5</f>
        <v>0</v>
      </c>
      <c r="S6" s="51">
        <f>'Eval Général'!S5</f>
        <v>0</v>
      </c>
      <c r="T6" s="51">
        <f>'Eval Général'!T5</f>
        <v>0</v>
      </c>
      <c r="U6" s="51">
        <f>'Eval Général'!U5</f>
        <v>0</v>
      </c>
      <c r="V6" s="51">
        <f>'Eval Général'!V5</f>
        <v>0</v>
      </c>
      <c r="W6" s="52" t="str">
        <f>'Eval Général'!W5</f>
        <v xml:space="preserve"> </v>
      </c>
    </row>
    <row r="7" spans="2:23" ht="66" customHeight="1" x14ac:dyDescent="0.25">
      <c r="B7" s="42" t="s">
        <v>86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4">
        <f>'A compléter'!Y9</f>
        <v>0</v>
      </c>
    </row>
    <row r="8" spans="2:23" ht="32.1" customHeight="1" thickBot="1" x14ac:dyDescent="0.3">
      <c r="B8" s="55" t="s">
        <v>87</v>
      </c>
      <c r="C8" s="56">
        <f>13*60+12</f>
        <v>792</v>
      </c>
      <c r="D8" s="56">
        <f>4*60+39</f>
        <v>279</v>
      </c>
      <c r="E8" s="56">
        <f>15*60</f>
        <v>900</v>
      </c>
      <c r="F8" s="56">
        <f>4*60+53</f>
        <v>293</v>
      </c>
      <c r="G8" s="56">
        <f>6*60+9</f>
        <v>369</v>
      </c>
      <c r="H8" s="56">
        <f>3*60+10</f>
        <v>190</v>
      </c>
      <c r="I8" s="56">
        <f>12*60+22</f>
        <v>742</v>
      </c>
      <c r="J8" s="56">
        <f>5*60+45</f>
        <v>345</v>
      </c>
      <c r="K8" s="56">
        <f>3*60+10</f>
        <v>190</v>
      </c>
      <c r="L8" s="56">
        <f>5*60+52</f>
        <v>352</v>
      </c>
      <c r="M8" s="56">
        <f>7*60+25</f>
        <v>445</v>
      </c>
      <c r="N8" s="56"/>
      <c r="O8" s="56"/>
      <c r="P8" s="56"/>
      <c r="Q8" s="56"/>
      <c r="R8" s="56"/>
      <c r="S8" s="56"/>
      <c r="T8" s="56"/>
      <c r="U8" s="56"/>
      <c r="V8" s="56"/>
      <c r="W8" s="57"/>
    </row>
    <row r="9" spans="2:23" ht="18.95" customHeight="1" thickBot="1" x14ac:dyDescent="0.3">
      <c r="B9" s="29" t="s">
        <v>88</v>
      </c>
      <c r="C9" s="30">
        <f>RANK(C8,$C8:$W8,1)</f>
        <v>10</v>
      </c>
      <c r="D9" s="30">
        <f t="shared" ref="D9:W9" si="0">RANK(D8,$C8:$W8,1)</f>
        <v>3</v>
      </c>
      <c r="E9" s="30">
        <f t="shared" si="0"/>
        <v>11</v>
      </c>
      <c r="F9" s="30">
        <f t="shared" si="0"/>
        <v>4</v>
      </c>
      <c r="G9" s="30">
        <f t="shared" si="0"/>
        <v>7</v>
      </c>
      <c r="H9" s="30">
        <f t="shared" si="0"/>
        <v>1</v>
      </c>
      <c r="I9" s="30">
        <f t="shared" si="0"/>
        <v>9</v>
      </c>
      <c r="J9" s="30">
        <f t="shared" si="0"/>
        <v>5</v>
      </c>
      <c r="K9" s="30">
        <f t="shared" si="0"/>
        <v>1</v>
      </c>
      <c r="L9" s="30">
        <f t="shared" si="0"/>
        <v>6</v>
      </c>
      <c r="M9" s="30">
        <f t="shared" si="0"/>
        <v>8</v>
      </c>
      <c r="N9" s="30" t="e">
        <f t="shared" si="0"/>
        <v>#N/A</v>
      </c>
      <c r="O9" s="30" t="e">
        <f t="shared" si="0"/>
        <v>#N/A</v>
      </c>
      <c r="P9" s="30" t="e">
        <f t="shared" si="0"/>
        <v>#N/A</v>
      </c>
      <c r="Q9" s="30" t="e">
        <f t="shared" si="0"/>
        <v>#N/A</v>
      </c>
      <c r="R9" s="30" t="e">
        <f t="shared" si="0"/>
        <v>#N/A</v>
      </c>
      <c r="S9" s="30" t="e">
        <f t="shared" si="0"/>
        <v>#N/A</v>
      </c>
      <c r="T9" s="30" t="e">
        <f t="shared" si="0"/>
        <v>#N/A</v>
      </c>
      <c r="U9" s="30" t="e">
        <f t="shared" si="0"/>
        <v>#N/A</v>
      </c>
      <c r="V9" s="30" t="e">
        <f t="shared" si="0"/>
        <v>#N/A</v>
      </c>
      <c r="W9" s="31" t="e">
        <f t="shared" si="0"/>
        <v>#N/A</v>
      </c>
    </row>
    <row r="10" spans="2:23" ht="18.95" customHeight="1" thickBot="1" x14ac:dyDescent="0.3"/>
    <row r="11" spans="2:23" s="35" customFormat="1" ht="23.1" customHeight="1" thickBot="1" x14ac:dyDescent="0.3">
      <c r="B11" s="32" t="s">
        <v>89</v>
      </c>
      <c r="C11" s="33">
        <f>(21-C9)</f>
        <v>11</v>
      </c>
      <c r="D11" s="33">
        <f t="shared" ref="D11:W11" si="1">(21-D9)</f>
        <v>18</v>
      </c>
      <c r="E11" s="33">
        <f t="shared" si="1"/>
        <v>10</v>
      </c>
      <c r="F11" s="33">
        <f t="shared" si="1"/>
        <v>17</v>
      </c>
      <c r="G11" s="33">
        <f t="shared" si="1"/>
        <v>14</v>
      </c>
      <c r="H11" s="33">
        <f t="shared" si="1"/>
        <v>20</v>
      </c>
      <c r="I11" s="33">
        <f t="shared" si="1"/>
        <v>12</v>
      </c>
      <c r="J11" s="33">
        <f t="shared" si="1"/>
        <v>16</v>
      </c>
      <c r="K11" s="33">
        <f t="shared" si="1"/>
        <v>20</v>
      </c>
      <c r="L11" s="33">
        <f t="shared" si="1"/>
        <v>15</v>
      </c>
      <c r="M11" s="33">
        <f t="shared" si="1"/>
        <v>13</v>
      </c>
      <c r="N11" s="33" t="e">
        <f t="shared" si="1"/>
        <v>#N/A</v>
      </c>
      <c r="O11" s="33" t="e">
        <f t="shared" si="1"/>
        <v>#N/A</v>
      </c>
      <c r="P11" s="33" t="e">
        <f t="shared" si="1"/>
        <v>#N/A</v>
      </c>
      <c r="Q11" s="33" t="e">
        <f t="shared" si="1"/>
        <v>#N/A</v>
      </c>
      <c r="R11" s="33" t="e">
        <f t="shared" si="1"/>
        <v>#N/A</v>
      </c>
      <c r="S11" s="33" t="e">
        <f t="shared" si="1"/>
        <v>#N/A</v>
      </c>
      <c r="T11" s="33" t="e">
        <f t="shared" si="1"/>
        <v>#N/A</v>
      </c>
      <c r="U11" s="33" t="e">
        <f t="shared" si="1"/>
        <v>#N/A</v>
      </c>
      <c r="V11" s="33" t="e">
        <f t="shared" si="1"/>
        <v>#N/A</v>
      </c>
      <c r="W11" s="34" t="e">
        <f t="shared" si="1"/>
        <v>#N/A</v>
      </c>
    </row>
    <row r="12" spans="2:23" ht="18.95" customHeight="1" x14ac:dyDescent="0.25"/>
    <row r="13" spans="2:23" ht="18.95" customHeight="1" x14ac:dyDescent="0.25">
      <c r="B13" s="239" t="s">
        <v>65</v>
      </c>
      <c r="C13" s="239"/>
      <c r="D13" s="239"/>
      <c r="E13" s="239"/>
      <c r="F13" s="239"/>
      <c r="G13" s="239"/>
      <c r="H13" s="239"/>
    </row>
    <row r="14" spans="2:23" ht="18.95" customHeight="1" x14ac:dyDescent="0.25">
      <c r="B14" s="239" t="s">
        <v>90</v>
      </c>
      <c r="C14" s="239"/>
      <c r="D14" s="239"/>
      <c r="E14" s="239"/>
      <c r="F14" s="239"/>
      <c r="G14" s="239"/>
      <c r="H14" s="239"/>
    </row>
  </sheetData>
  <sheetProtection selectLockedCells="1"/>
  <mergeCells count="3">
    <mergeCell ref="B2:V2"/>
    <mergeCell ref="B13:H13"/>
    <mergeCell ref="B14:H14"/>
  </mergeCells>
  <phoneticPr fontId="7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2:W16"/>
  <sheetViews>
    <sheetView workbookViewId="0">
      <selection activeCell="E8" sqref="E8"/>
    </sheetView>
  </sheetViews>
  <sheetFormatPr baseColWidth="10" defaultColWidth="10.875" defaultRowHeight="15" x14ac:dyDescent="0.25"/>
  <cols>
    <col min="1" max="1" width="10.875" style="59"/>
    <col min="2" max="2" width="28" style="59" customWidth="1"/>
    <col min="3" max="22" width="10.625" style="59" customWidth="1"/>
    <col min="23" max="16384" width="10.875" style="59"/>
  </cols>
  <sheetData>
    <row r="2" spans="2:23" ht="26.1" customHeight="1" x14ac:dyDescent="0.25">
      <c r="B2" s="233" t="s">
        <v>97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</row>
    <row r="4" spans="2:23" ht="15.75" thickBot="1" x14ac:dyDescent="0.3"/>
    <row r="5" spans="2:23" ht="15.75" x14ac:dyDescent="0.25">
      <c r="B5" s="60" t="s">
        <v>54</v>
      </c>
      <c r="C5" s="61">
        <v>1</v>
      </c>
      <c r="D5" s="61">
        <v>2</v>
      </c>
      <c r="E5" s="61">
        <v>3</v>
      </c>
      <c r="F5" s="61">
        <v>4</v>
      </c>
      <c r="G5" s="61">
        <v>5</v>
      </c>
      <c r="H5" s="61">
        <v>6</v>
      </c>
      <c r="I5" s="61">
        <v>7</v>
      </c>
      <c r="J5" s="61">
        <v>8</v>
      </c>
      <c r="K5" s="61">
        <v>9</v>
      </c>
      <c r="L5" s="61">
        <v>10</v>
      </c>
      <c r="M5" s="61">
        <v>11</v>
      </c>
      <c r="N5" s="61">
        <v>12</v>
      </c>
      <c r="O5" s="61">
        <v>13</v>
      </c>
      <c r="P5" s="61">
        <v>14</v>
      </c>
      <c r="Q5" s="61">
        <v>15</v>
      </c>
      <c r="R5" s="61">
        <v>16</v>
      </c>
      <c r="S5" s="61">
        <v>17</v>
      </c>
      <c r="T5" s="61">
        <v>18</v>
      </c>
      <c r="U5" s="61">
        <v>19</v>
      </c>
      <c r="V5" s="61">
        <v>20</v>
      </c>
      <c r="W5" s="62">
        <v>21</v>
      </c>
    </row>
    <row r="6" spans="2:23" ht="48" thickBot="1" x14ac:dyDescent="0.3">
      <c r="B6" s="63" t="s">
        <v>55</v>
      </c>
      <c r="C6" s="64" t="str">
        <f>'Eval Général'!C5</f>
        <v>Méléma</v>
      </c>
      <c r="D6" s="64" t="str">
        <f>'Eval Général'!D5</f>
        <v>ROLLERCOASTER</v>
      </c>
      <c r="E6" s="64" t="str">
        <f>'Eval Général'!E5</f>
        <v>HAB5</v>
      </c>
      <c r="F6" s="64" t="str">
        <f>'Eval Général'!F5</f>
        <v>LUCKY PILOTS</v>
      </c>
      <c r="G6" s="64" t="str">
        <f>'Eval Général'!G5</f>
        <v xml:space="preserve">R'MES </v>
      </c>
      <c r="H6" s="64" t="str">
        <f>'Eval Général'!H5</f>
        <v xml:space="preserve">WINNER GAMES </v>
      </c>
      <c r="I6" s="64" t="str">
        <f>'Eval Général'!I5</f>
        <v>M81</v>
      </c>
      <c r="J6" s="64" t="str">
        <f>'Eval Général'!J5</f>
        <v>RASTA CAR</v>
      </c>
      <c r="K6" s="64" t="str">
        <f>'Eval Général'!K5</f>
        <v>WWF Racing</v>
      </c>
      <c r="L6" s="64" t="str">
        <f>'Eval Général'!L5</f>
        <v>IRON CAR</v>
      </c>
      <c r="M6" s="64" t="str">
        <f>'Eval Général'!M5</f>
        <v>Agrigeek</v>
      </c>
      <c r="N6" s="64">
        <f>'Eval Général'!N5</f>
        <v>0</v>
      </c>
      <c r="O6" s="64">
        <f>'Eval Général'!O5</f>
        <v>0</v>
      </c>
      <c r="P6" s="64">
        <f>'Eval Général'!P5</f>
        <v>0</v>
      </c>
      <c r="Q6" s="64">
        <f>'Eval Général'!Q5</f>
        <v>0</v>
      </c>
      <c r="R6" s="64">
        <f>'Eval Général'!R5</f>
        <v>0</v>
      </c>
      <c r="S6" s="64">
        <f>'Eval Général'!S5</f>
        <v>0</v>
      </c>
      <c r="T6" s="64">
        <f>'Eval Général'!T5</f>
        <v>0</v>
      </c>
      <c r="U6" s="64">
        <f>'Eval Général'!U5</f>
        <v>0</v>
      </c>
      <c r="V6" s="64">
        <f>'Eval Général'!V5</f>
        <v>0</v>
      </c>
      <c r="W6" s="65" t="str">
        <f>'Eval Général'!W5</f>
        <v xml:space="preserve"> </v>
      </c>
    </row>
    <row r="7" spans="2:23" ht="36.950000000000003" customHeight="1" thickBot="1" x14ac:dyDescent="0.3">
      <c r="B7" s="66" t="s">
        <v>98</v>
      </c>
      <c r="C7" s="37">
        <v>110</v>
      </c>
      <c r="D7" s="37">
        <v>176</v>
      </c>
      <c r="E7" s="37">
        <v>112</v>
      </c>
      <c r="F7" s="37">
        <v>165</v>
      </c>
      <c r="G7" s="37">
        <v>267</v>
      </c>
      <c r="H7" s="37">
        <v>101</v>
      </c>
      <c r="I7" s="37">
        <v>164</v>
      </c>
      <c r="J7" s="37">
        <v>130</v>
      </c>
      <c r="K7" s="37">
        <v>212</v>
      </c>
      <c r="L7" s="37">
        <v>114</v>
      </c>
      <c r="M7" s="37">
        <v>278</v>
      </c>
      <c r="N7" s="37"/>
      <c r="O7" s="37"/>
      <c r="P7" s="37"/>
      <c r="Q7" s="37"/>
      <c r="R7" s="37"/>
      <c r="S7" s="37"/>
      <c r="T7" s="37"/>
      <c r="U7" s="37"/>
      <c r="V7" s="37"/>
      <c r="W7" s="38"/>
    </row>
    <row r="8" spans="2:23" ht="36.950000000000003" customHeight="1" thickBot="1" x14ac:dyDescent="0.3">
      <c r="B8" s="66" t="s">
        <v>99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8"/>
    </row>
    <row r="9" spans="2:23" ht="36.950000000000003" customHeight="1" thickBot="1" x14ac:dyDescent="0.3">
      <c r="B9" s="67" t="s">
        <v>100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8"/>
    </row>
    <row r="10" spans="2:23" ht="32.1" customHeight="1" thickBot="1" x14ac:dyDescent="0.3">
      <c r="B10" s="67" t="s">
        <v>101</v>
      </c>
      <c r="C10" s="68">
        <f>C7+C8-C9</f>
        <v>110</v>
      </c>
      <c r="D10" s="68">
        <f t="shared" ref="D10:W10" si="0">D7+D8-D9</f>
        <v>176</v>
      </c>
      <c r="E10" s="68">
        <f t="shared" si="0"/>
        <v>112</v>
      </c>
      <c r="F10" s="68">
        <f t="shared" si="0"/>
        <v>165</v>
      </c>
      <c r="G10" s="68">
        <f t="shared" si="0"/>
        <v>267</v>
      </c>
      <c r="H10" s="68">
        <f t="shared" si="0"/>
        <v>101</v>
      </c>
      <c r="I10" s="68">
        <f t="shared" si="0"/>
        <v>164</v>
      </c>
      <c r="J10" s="68">
        <f t="shared" si="0"/>
        <v>130</v>
      </c>
      <c r="K10" s="68">
        <f t="shared" si="0"/>
        <v>212</v>
      </c>
      <c r="L10" s="68">
        <f t="shared" si="0"/>
        <v>114</v>
      </c>
      <c r="M10" s="68">
        <f t="shared" si="0"/>
        <v>278</v>
      </c>
      <c r="N10" s="68">
        <f t="shared" si="0"/>
        <v>0</v>
      </c>
      <c r="O10" s="68">
        <f t="shared" si="0"/>
        <v>0</v>
      </c>
      <c r="P10" s="68">
        <f t="shared" si="0"/>
        <v>0</v>
      </c>
      <c r="Q10" s="68">
        <f t="shared" si="0"/>
        <v>0</v>
      </c>
      <c r="R10" s="68">
        <f t="shared" si="0"/>
        <v>0</v>
      </c>
      <c r="S10" s="68">
        <f t="shared" si="0"/>
        <v>0</v>
      </c>
      <c r="T10" s="68">
        <f t="shared" si="0"/>
        <v>0</v>
      </c>
      <c r="U10" s="68">
        <f t="shared" si="0"/>
        <v>0</v>
      </c>
      <c r="V10" s="68">
        <f t="shared" si="0"/>
        <v>0</v>
      </c>
      <c r="W10" s="69">
        <f t="shared" si="0"/>
        <v>0</v>
      </c>
    </row>
    <row r="11" spans="2:23" ht="18.95" customHeight="1" thickBot="1" x14ac:dyDescent="0.3">
      <c r="B11" s="70" t="s">
        <v>102</v>
      </c>
      <c r="C11" s="71">
        <f>RANK(C10,$C10:$M10,1)</f>
        <v>2</v>
      </c>
      <c r="D11" s="71">
        <f t="shared" ref="D11:M11" si="1">RANK(D10,$C10:$M10,1)</f>
        <v>8</v>
      </c>
      <c r="E11" s="71">
        <f t="shared" si="1"/>
        <v>3</v>
      </c>
      <c r="F11" s="71">
        <f t="shared" si="1"/>
        <v>7</v>
      </c>
      <c r="G11" s="71">
        <f t="shared" si="1"/>
        <v>10</v>
      </c>
      <c r="H11" s="71">
        <f t="shared" si="1"/>
        <v>1</v>
      </c>
      <c r="I11" s="71">
        <f t="shared" si="1"/>
        <v>6</v>
      </c>
      <c r="J11" s="71">
        <f t="shared" si="1"/>
        <v>5</v>
      </c>
      <c r="K11" s="71">
        <f t="shared" si="1"/>
        <v>9</v>
      </c>
      <c r="L11" s="71">
        <f t="shared" si="1"/>
        <v>4</v>
      </c>
      <c r="M11" s="71">
        <f t="shared" si="1"/>
        <v>11</v>
      </c>
      <c r="N11" s="71"/>
      <c r="O11" s="71"/>
      <c r="P11" s="71"/>
      <c r="Q11" s="71"/>
      <c r="R11" s="71">
        <f t="shared" ref="R11:W11" si="2">RANK(R10,$C10:$W10,1)</f>
        <v>1</v>
      </c>
      <c r="S11" s="71">
        <f t="shared" si="2"/>
        <v>1</v>
      </c>
      <c r="T11" s="71">
        <f t="shared" si="2"/>
        <v>1</v>
      </c>
      <c r="U11" s="71">
        <f t="shared" si="2"/>
        <v>1</v>
      </c>
      <c r="V11" s="71">
        <f t="shared" si="2"/>
        <v>1</v>
      </c>
      <c r="W11" s="72">
        <f t="shared" si="2"/>
        <v>1</v>
      </c>
    </row>
    <row r="12" spans="2:23" ht="18.95" customHeight="1" thickBot="1" x14ac:dyDescent="0.3"/>
    <row r="13" spans="2:23" s="76" customFormat="1" ht="23.1" customHeight="1" thickBot="1" x14ac:dyDescent="0.3">
      <c r="B13" s="73" t="s">
        <v>103</v>
      </c>
      <c r="C13" s="74">
        <f>(21-C11)</f>
        <v>19</v>
      </c>
      <c r="D13" s="74">
        <f t="shared" ref="D13:W13" si="3">(21-D11)</f>
        <v>13</v>
      </c>
      <c r="E13" s="74">
        <f t="shared" si="3"/>
        <v>18</v>
      </c>
      <c r="F13" s="74">
        <f t="shared" si="3"/>
        <v>14</v>
      </c>
      <c r="G13" s="74">
        <f t="shared" si="3"/>
        <v>11</v>
      </c>
      <c r="H13" s="74">
        <f t="shared" si="3"/>
        <v>20</v>
      </c>
      <c r="I13" s="74">
        <f t="shared" si="3"/>
        <v>15</v>
      </c>
      <c r="J13" s="74">
        <f t="shared" si="3"/>
        <v>16</v>
      </c>
      <c r="K13" s="74">
        <f t="shared" si="3"/>
        <v>12</v>
      </c>
      <c r="L13" s="74">
        <f t="shared" si="3"/>
        <v>17</v>
      </c>
      <c r="M13" s="74">
        <f t="shared" si="3"/>
        <v>10</v>
      </c>
      <c r="N13" s="74">
        <f t="shared" si="3"/>
        <v>21</v>
      </c>
      <c r="O13" s="74">
        <f t="shared" si="3"/>
        <v>21</v>
      </c>
      <c r="P13" s="74">
        <f t="shared" si="3"/>
        <v>21</v>
      </c>
      <c r="Q13" s="74">
        <f t="shared" si="3"/>
        <v>21</v>
      </c>
      <c r="R13" s="74">
        <f t="shared" si="3"/>
        <v>20</v>
      </c>
      <c r="S13" s="74">
        <f t="shared" si="3"/>
        <v>20</v>
      </c>
      <c r="T13" s="74">
        <f t="shared" si="3"/>
        <v>20</v>
      </c>
      <c r="U13" s="74">
        <f t="shared" si="3"/>
        <v>20</v>
      </c>
      <c r="V13" s="74">
        <f t="shared" si="3"/>
        <v>20</v>
      </c>
      <c r="W13" s="75">
        <f t="shared" si="3"/>
        <v>20</v>
      </c>
    </row>
    <row r="14" spans="2:23" ht="18.95" customHeight="1" x14ac:dyDescent="0.25"/>
    <row r="15" spans="2:23" ht="18.95" customHeight="1" x14ac:dyDescent="0.25">
      <c r="B15" s="275" t="s">
        <v>65</v>
      </c>
      <c r="C15" s="275"/>
      <c r="D15" s="275"/>
      <c r="E15" s="275"/>
      <c r="F15" s="275"/>
      <c r="G15" s="275"/>
      <c r="H15" s="275"/>
    </row>
    <row r="16" spans="2:23" ht="18.95" customHeight="1" x14ac:dyDescent="0.25">
      <c r="B16" s="275" t="s">
        <v>104</v>
      </c>
      <c r="C16" s="275"/>
      <c r="D16" s="275"/>
      <c r="E16" s="275"/>
      <c r="F16" s="275"/>
      <c r="G16" s="275"/>
      <c r="H16" s="275"/>
    </row>
  </sheetData>
  <mergeCells count="3">
    <mergeCell ref="B2:V2"/>
    <mergeCell ref="B15:H15"/>
    <mergeCell ref="B16:H16"/>
  </mergeCells>
  <phoneticPr fontId="7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138"/>
  <sheetViews>
    <sheetView tabSelected="1" topLeftCell="A91" workbookViewId="0">
      <selection activeCell="J21" sqref="J21"/>
    </sheetView>
  </sheetViews>
  <sheetFormatPr baseColWidth="10" defaultColWidth="10.875" defaultRowHeight="15.75" x14ac:dyDescent="0.25"/>
  <cols>
    <col min="1" max="1" width="3.625" style="77" customWidth="1"/>
    <col min="2" max="2" width="26.125" style="78" customWidth="1"/>
    <col min="3" max="22" width="11.625" style="77" customWidth="1"/>
    <col min="23" max="16384" width="10.875" style="77"/>
  </cols>
  <sheetData>
    <row r="1" spans="1:23" ht="18.95" customHeight="1" thickBot="1" x14ac:dyDescent="0.3"/>
    <row r="2" spans="1:23" ht="18.95" customHeight="1" thickBot="1" x14ac:dyDescent="0.3">
      <c r="D2" s="276" t="s">
        <v>105</v>
      </c>
      <c r="E2" s="277"/>
      <c r="F2" s="277"/>
      <c r="G2" s="277"/>
      <c r="H2" s="277"/>
      <c r="I2" s="277"/>
      <c r="J2" s="278"/>
    </row>
    <row r="3" spans="1:23" ht="18.95" customHeight="1" thickBot="1" x14ac:dyDescent="0.3"/>
    <row r="4" spans="1:23" ht="18.95" customHeight="1" x14ac:dyDescent="0.25">
      <c r="B4" s="79" t="s">
        <v>54</v>
      </c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80">
        <v>12</v>
      </c>
      <c r="O4" s="80">
        <v>13</v>
      </c>
      <c r="P4" s="80">
        <v>14</v>
      </c>
      <c r="Q4" s="80">
        <v>15</v>
      </c>
      <c r="R4" s="80">
        <v>16</v>
      </c>
      <c r="S4" s="80">
        <v>17</v>
      </c>
      <c r="T4" s="80">
        <v>18</v>
      </c>
      <c r="U4" s="80">
        <v>19</v>
      </c>
      <c r="V4" s="80">
        <v>20</v>
      </c>
      <c r="W4" s="81">
        <v>21</v>
      </c>
    </row>
    <row r="5" spans="1:23" ht="33.950000000000003" customHeight="1" x14ac:dyDescent="0.25">
      <c r="A5" s="82"/>
      <c r="B5" s="83" t="s">
        <v>55</v>
      </c>
      <c r="C5" s="51" t="str">
        <f>'A compléter'!D18</f>
        <v>Méléma</v>
      </c>
      <c r="D5" s="51" t="str">
        <f>'A compléter'!E18</f>
        <v>ROLLERCOASTER</v>
      </c>
      <c r="E5" s="51" t="str">
        <f>'A compléter'!F18</f>
        <v>HAB5</v>
      </c>
      <c r="F5" s="51" t="str">
        <f>'A compléter'!G18</f>
        <v>LUCKY PILOTS</v>
      </c>
      <c r="G5" s="51" t="str">
        <f>'A compléter'!H18</f>
        <v xml:space="preserve">R'MES </v>
      </c>
      <c r="H5" s="51" t="str">
        <f>'A compléter'!I18</f>
        <v xml:space="preserve">WINNER GAMES </v>
      </c>
      <c r="I5" s="51" t="str">
        <f>'A compléter'!J18</f>
        <v>M81</v>
      </c>
      <c r="J5" s="51" t="str">
        <f>'A compléter'!K18</f>
        <v>RASTA CAR</v>
      </c>
      <c r="K5" s="51" t="str">
        <f>'A compléter'!L18</f>
        <v>WWF Racing</v>
      </c>
      <c r="L5" s="51" t="str">
        <f>'A compléter'!M18</f>
        <v>IRON CAR</v>
      </c>
      <c r="M5" s="51" t="str">
        <f>'A compléter'!D27</f>
        <v>Agrigeek</v>
      </c>
      <c r="N5" s="51">
        <f>'A compléter'!E27</f>
        <v>0</v>
      </c>
      <c r="O5" s="51">
        <f>'A compléter'!F27</f>
        <v>0</v>
      </c>
      <c r="P5" s="51">
        <f>'A compléter'!G27</f>
        <v>0</v>
      </c>
      <c r="Q5" s="51">
        <f>'A compléter'!H27</f>
        <v>0</v>
      </c>
      <c r="R5" s="51">
        <f>'A compléter'!I27</f>
        <v>0</v>
      </c>
      <c r="S5" s="51">
        <f>'A compléter'!J27</f>
        <v>0</v>
      </c>
      <c r="T5" s="51">
        <f>'A compléter'!K27</f>
        <v>0</v>
      </c>
      <c r="U5" s="51">
        <f>'A compléter'!L27</f>
        <v>0</v>
      </c>
      <c r="V5" s="51">
        <f>'A compléter'!M27</f>
        <v>0</v>
      </c>
      <c r="W5" s="52" t="str">
        <f>'A compléter'!N27</f>
        <v xml:space="preserve"> </v>
      </c>
    </row>
    <row r="6" spans="1:23" ht="33.950000000000003" customHeight="1" x14ac:dyDescent="0.25">
      <c r="A6" s="82"/>
      <c r="B6" s="83" t="s">
        <v>41</v>
      </c>
      <c r="C6" s="51" t="str">
        <f>'A compléter'!D20</f>
        <v>Lycée</v>
      </c>
      <c r="D6" s="51" t="str">
        <f>'A compléter'!E20</f>
        <v>Lycée</v>
      </c>
      <c r="E6" s="51" t="str">
        <f>'A compléter'!F20</f>
        <v>Lycée</v>
      </c>
      <c r="F6" s="51" t="str">
        <f>'A compléter'!G20</f>
        <v>Lycée</v>
      </c>
      <c r="G6" s="51" t="str">
        <f>'A compléter'!H20</f>
        <v>Lycée</v>
      </c>
      <c r="H6" s="51" t="str">
        <f>'A compléter'!I20</f>
        <v>Lycée</v>
      </c>
      <c r="I6" s="51" t="str">
        <f>'A compléter'!J20</f>
        <v>Lycée</v>
      </c>
      <c r="J6" s="51" t="str">
        <f>'A compléter'!K20</f>
        <v>Lycée</v>
      </c>
      <c r="K6" s="51" t="str">
        <f>'A compléter'!L20</f>
        <v>Collège</v>
      </c>
      <c r="L6" s="51" t="str">
        <f>'A compléter'!M20</f>
        <v>Lycée</v>
      </c>
      <c r="M6" s="51" t="str">
        <f>'A compléter'!D29</f>
        <v>Collège</v>
      </c>
      <c r="N6" s="51">
        <f>'A compléter'!E29</f>
        <v>0</v>
      </c>
      <c r="O6" s="51">
        <f>'A compléter'!F29</f>
        <v>0</v>
      </c>
      <c r="P6" s="51">
        <f>'A compléter'!G29</f>
        <v>0</v>
      </c>
      <c r="Q6" s="51">
        <f>'A compléter'!H29</f>
        <v>0</v>
      </c>
      <c r="R6" s="51">
        <f>'A compléter'!I29</f>
        <v>0</v>
      </c>
      <c r="S6" s="51">
        <f>'A compléter'!J29</f>
        <v>0</v>
      </c>
      <c r="T6" s="51">
        <f>'A compléter'!K29</f>
        <v>0</v>
      </c>
      <c r="U6" s="51">
        <f>'A compléter'!L29</f>
        <v>0</v>
      </c>
      <c r="V6" s="51">
        <f>'A compléter'!M29</f>
        <v>0</v>
      </c>
      <c r="W6" s="52" t="str">
        <f>'A compléter'!N29</f>
        <v xml:space="preserve"> </v>
      </c>
    </row>
    <row r="7" spans="1:23" ht="33.950000000000003" customHeight="1" x14ac:dyDescent="0.25">
      <c r="B7" s="83" t="s">
        <v>44</v>
      </c>
      <c r="C7" s="51" t="str">
        <f>'A compléter'!D21</f>
        <v>Emile Combes</v>
      </c>
      <c r="D7" s="51" t="str">
        <f>'A compléter'!E21</f>
        <v>Maurice Genevoix</v>
      </c>
      <c r="E7" s="51" t="str">
        <f>'A compléter'!F21</f>
        <v>Emile Combes</v>
      </c>
      <c r="F7" s="51" t="str">
        <f>'A compléter'!G21</f>
        <v>Maurice Genevoix</v>
      </c>
      <c r="G7" s="51" t="str">
        <f>'A compléter'!H21</f>
        <v>Maurice Genevoix</v>
      </c>
      <c r="H7" s="51" t="str">
        <f>'A compléter'!I21</f>
        <v>Maurice Genevoix</v>
      </c>
      <c r="I7" s="51" t="str">
        <f>'A compléter'!J21</f>
        <v>Emile Combes</v>
      </c>
      <c r="J7" s="51" t="str">
        <f>'A compléter'!K21</f>
        <v>Maurice Genevoix</v>
      </c>
      <c r="K7" s="51" t="str">
        <f>'A compléter'!L21</f>
        <v>André Brouillet</v>
      </c>
      <c r="L7" s="51" t="str">
        <f>'A compléter'!M21</f>
        <v>Maurice Genevoix</v>
      </c>
      <c r="M7" s="51" t="str">
        <f>'A compléter'!D30</f>
        <v>André Brouillet</v>
      </c>
      <c r="N7" s="51">
        <f>'A compléter'!E30</f>
        <v>0</v>
      </c>
      <c r="O7" s="51">
        <f>'A compléter'!F30</f>
        <v>0</v>
      </c>
      <c r="P7" s="51">
        <f>'A compléter'!G30</f>
        <v>0</v>
      </c>
      <c r="Q7" s="51">
        <f>'A compléter'!H30</f>
        <v>0</v>
      </c>
      <c r="R7" s="51">
        <f>'A compléter'!I30</f>
        <v>0</v>
      </c>
      <c r="S7" s="51">
        <f>'A compléter'!J30</f>
        <v>0</v>
      </c>
      <c r="T7" s="51">
        <f>'A compléter'!K30</f>
        <v>0</v>
      </c>
      <c r="U7" s="51">
        <f>'A compléter'!L30</f>
        <v>0</v>
      </c>
      <c r="V7" s="51">
        <f>'A compléter'!M30</f>
        <v>0</v>
      </c>
      <c r="W7" s="52">
        <f>'A compléter'!N30</f>
        <v>0</v>
      </c>
    </row>
    <row r="8" spans="1:23" ht="33.950000000000003" customHeight="1" x14ac:dyDescent="0.25">
      <c r="B8" s="83" t="s">
        <v>45</v>
      </c>
      <c r="C8" s="51" t="str">
        <f>'A compléter'!D19</f>
        <v>Pons</v>
      </c>
      <c r="D8" s="51" t="str">
        <f>'A compléter'!E19</f>
        <v>Bressuire</v>
      </c>
      <c r="E8" s="51" t="str">
        <f>'A compléter'!F19</f>
        <v>Pons</v>
      </c>
      <c r="F8" s="51" t="str">
        <f>'A compléter'!G19</f>
        <v>Bressuire</v>
      </c>
      <c r="G8" s="51" t="str">
        <f>'A compléter'!H19</f>
        <v>Bressuire</v>
      </c>
      <c r="H8" s="51" t="str">
        <f>'A compléter'!I19</f>
        <v>Bressuire</v>
      </c>
      <c r="I8" s="51" t="str">
        <f>'A compléter'!J19</f>
        <v>Pons</v>
      </c>
      <c r="J8" s="51" t="str">
        <f>'A compléter'!K19</f>
        <v>Bressuire</v>
      </c>
      <c r="K8" s="51" t="str">
        <f>'A compléter'!L19</f>
        <v>Couhé</v>
      </c>
      <c r="L8" s="51" t="str">
        <f>'A compléter'!M19</f>
        <v>Bressuire</v>
      </c>
      <c r="M8" s="51" t="str">
        <f>'A compléter'!D28</f>
        <v>Couhé</v>
      </c>
      <c r="N8" s="51">
        <f>'A compléter'!E28</f>
        <v>0</v>
      </c>
      <c r="O8" s="51">
        <f>'A compléter'!F28</f>
        <v>0</v>
      </c>
      <c r="P8" s="51">
        <f>'A compléter'!G28</f>
        <v>0</v>
      </c>
      <c r="Q8" s="51">
        <f>'A compléter'!H28</f>
        <v>0</v>
      </c>
      <c r="R8" s="51">
        <f>'A compléter'!I28</f>
        <v>0</v>
      </c>
      <c r="S8" s="51">
        <f>'A compléter'!J28</f>
        <v>0</v>
      </c>
      <c r="T8" s="51">
        <f>'A compléter'!K28</f>
        <v>0</v>
      </c>
      <c r="U8" s="51">
        <f>'A compléter'!L28</f>
        <v>0</v>
      </c>
      <c r="V8" s="51">
        <f>'A compléter'!M28</f>
        <v>0</v>
      </c>
      <c r="W8" s="52" t="str">
        <f>'A compléter'!N28</f>
        <v xml:space="preserve"> </v>
      </c>
    </row>
    <row r="9" spans="1:23" ht="18.95" customHeight="1" x14ac:dyDescent="0.25">
      <c r="B9" s="84" t="s">
        <v>174</v>
      </c>
      <c r="C9" s="122">
        <f>'Eval Soutenance'!C31</f>
        <v>56</v>
      </c>
      <c r="D9" s="202">
        <f>'Eval Soutenance'!D31</f>
        <v>83</v>
      </c>
      <c r="E9" s="122">
        <f>'Eval Soutenance'!E31</f>
        <v>113</v>
      </c>
      <c r="F9" s="122">
        <f>'Eval Soutenance'!F31</f>
        <v>114</v>
      </c>
      <c r="G9" s="122">
        <f>'Eval Soutenance'!G31</f>
        <v>105</v>
      </c>
      <c r="H9" s="122">
        <f>'Eval Soutenance'!H31</f>
        <v>111</v>
      </c>
      <c r="I9" s="122">
        <f>'Eval Soutenance'!I31</f>
        <v>70</v>
      </c>
      <c r="J9" s="122">
        <f>'Eval Soutenance'!J31</f>
        <v>66</v>
      </c>
      <c r="K9" s="122">
        <f>'Eval Soutenance'!K31</f>
        <v>77</v>
      </c>
      <c r="L9" s="122">
        <f>'Eval Soutenance'!L31</f>
        <v>106</v>
      </c>
      <c r="M9" s="122">
        <f>'Eval Soutenance'!M31</f>
        <v>81</v>
      </c>
      <c r="N9" s="122">
        <f>'Eval Soutenance'!N31</f>
        <v>0</v>
      </c>
      <c r="O9" s="122">
        <f>'Eval Soutenance'!O31</f>
        <v>0</v>
      </c>
      <c r="P9" s="122">
        <f>'Eval Soutenance'!P31</f>
        <v>0</v>
      </c>
      <c r="Q9" s="122">
        <f>'Eval Soutenance'!Q31</f>
        <v>0</v>
      </c>
      <c r="R9" s="122">
        <f>'Eval Soutenance'!R31</f>
        <v>0</v>
      </c>
      <c r="S9" s="122">
        <f>'Eval Soutenance'!S31</f>
        <v>0</v>
      </c>
      <c r="T9" s="122">
        <f>'Eval Soutenance'!T31</f>
        <v>0</v>
      </c>
      <c r="U9" s="122">
        <f>'Eval Soutenance'!U31</f>
        <v>0</v>
      </c>
      <c r="V9" s="122">
        <f>'Eval Soutenance'!V31</f>
        <v>0</v>
      </c>
      <c r="W9" s="124">
        <f>'Eval Soutenance'!W31</f>
        <v>0</v>
      </c>
    </row>
    <row r="10" spans="1:23" ht="18.95" customHeight="1" x14ac:dyDescent="0.25">
      <c r="B10" s="84" t="s">
        <v>253</v>
      </c>
      <c r="C10" s="122">
        <f>'Eval Stands'!C31</f>
        <v>58</v>
      </c>
      <c r="D10" s="122">
        <f>'Eval Stands'!D31</f>
        <v>90</v>
      </c>
      <c r="E10" s="122">
        <f>'Eval Stands'!E31</f>
        <v>95</v>
      </c>
      <c r="F10" s="122">
        <f>'Eval Stands'!F31</f>
        <v>115</v>
      </c>
      <c r="G10" s="122">
        <f>'Eval Stands'!G31</f>
        <v>108</v>
      </c>
      <c r="H10" s="122">
        <f>'Eval Stands'!H31</f>
        <v>120</v>
      </c>
      <c r="I10" s="122">
        <f>'Eval Stands'!I31</f>
        <v>60</v>
      </c>
      <c r="J10" s="122">
        <f>'Eval Stands'!J31</f>
        <v>51</v>
      </c>
      <c r="K10" s="122">
        <f>'Eval Stands'!K31</f>
        <v>75</v>
      </c>
      <c r="L10" s="122">
        <f>'Eval Stands'!L31</f>
        <v>87</v>
      </c>
      <c r="M10" s="122">
        <f>'Eval Stands'!M31</f>
        <v>71</v>
      </c>
      <c r="N10" s="122">
        <f>'Eval Stands'!N31</f>
        <v>0</v>
      </c>
      <c r="O10" s="122">
        <f>'Eval Stands'!O31</f>
        <v>0</v>
      </c>
      <c r="P10" s="122">
        <f>'Eval Stands'!P31</f>
        <v>0</v>
      </c>
      <c r="Q10" s="122">
        <f>'Eval Stands'!Q31</f>
        <v>0</v>
      </c>
      <c r="R10" s="122">
        <f>'Eval Stands'!R31</f>
        <v>0</v>
      </c>
      <c r="S10" s="122">
        <f>'Eval Stands'!S31</f>
        <v>0</v>
      </c>
      <c r="T10" s="122">
        <f>'Eval Stands'!T31</f>
        <v>0</v>
      </c>
      <c r="U10" s="122">
        <f>'Eval Stands'!U31</f>
        <v>0</v>
      </c>
      <c r="V10" s="122">
        <f>'Eval Stands'!V31</f>
        <v>0</v>
      </c>
      <c r="W10" s="124">
        <f>'Eval Stands'!W31</f>
        <v>0</v>
      </c>
    </row>
    <row r="11" spans="1:23" ht="18.95" customHeight="1" x14ac:dyDescent="0.25">
      <c r="B11" s="84" t="s">
        <v>255</v>
      </c>
      <c r="C11" s="209">
        <f>'Eval innov-Prog'!C31</f>
        <v>0</v>
      </c>
      <c r="D11" s="209">
        <f>'Eval innov-Prog'!D31</f>
        <v>0</v>
      </c>
      <c r="E11" s="209">
        <f>'Eval innov-Prog'!E31</f>
        <v>21</v>
      </c>
      <c r="F11" s="209">
        <f>'Eval innov-Prog'!F31</f>
        <v>34</v>
      </c>
      <c r="G11" s="209">
        <f>'Eval innov-Prog'!G31</f>
        <v>22</v>
      </c>
      <c r="H11" s="209">
        <f>'Eval innov-Prog'!H31</f>
        <v>36</v>
      </c>
      <c r="I11" s="209">
        <f>'Eval innov-Prog'!I31</f>
        <v>0</v>
      </c>
      <c r="J11" s="209">
        <f>'Eval innov-Prog'!J31</f>
        <v>0</v>
      </c>
      <c r="K11" s="209">
        <f>'Eval innov-Prog'!K31</f>
        <v>0</v>
      </c>
      <c r="L11" s="209">
        <f>'Eval innov-Prog'!L31</f>
        <v>31</v>
      </c>
      <c r="M11" s="209">
        <f>'Eval innov-Prog'!M31</f>
        <v>0</v>
      </c>
      <c r="N11" s="209">
        <f>'Eval innov-Prog'!N31</f>
        <v>0</v>
      </c>
      <c r="O11" s="209">
        <f>'Eval innov-Prog'!O31</f>
        <v>0</v>
      </c>
      <c r="P11" s="209">
        <f>'Eval innov-Prog'!P31</f>
        <v>0</v>
      </c>
      <c r="Q11" s="209">
        <f>'Eval innov-Prog'!Q31</f>
        <v>0</v>
      </c>
      <c r="R11" s="209">
        <f>'Eval innov-Prog'!R31</f>
        <v>0</v>
      </c>
      <c r="S11" s="209">
        <f>'Eval innov-Prog'!S31</f>
        <v>0</v>
      </c>
      <c r="T11" s="209">
        <f>'Eval innov-Prog'!T31</f>
        <v>0</v>
      </c>
      <c r="U11" s="209">
        <f>'Eval innov-Prog'!U31</f>
        <v>0</v>
      </c>
      <c r="V11" s="209">
        <f>'Eval innov-Prog'!V31</f>
        <v>0</v>
      </c>
      <c r="W11" s="209">
        <f>'Eval innov-Prog'!W31</f>
        <v>0</v>
      </c>
    </row>
    <row r="12" spans="1:23" ht="18.95" customHeight="1" x14ac:dyDescent="0.25">
      <c r="B12" s="84" t="s">
        <v>254</v>
      </c>
      <c r="C12" s="122">
        <f>'Eval Respect Règlement'!D34</f>
        <v>24</v>
      </c>
      <c r="D12" s="122">
        <f>'Eval Respect Règlement'!E34</f>
        <v>17</v>
      </c>
      <c r="E12" s="122">
        <f>'Eval Respect Règlement'!F34</f>
        <v>21</v>
      </c>
      <c r="F12" s="122">
        <f>'Eval Respect Règlement'!G34</f>
        <v>21</v>
      </c>
      <c r="G12" s="122">
        <f>'Eval Respect Règlement'!H34</f>
        <v>25</v>
      </c>
      <c r="H12" s="122">
        <f>'Eval Respect Règlement'!I34</f>
        <v>21</v>
      </c>
      <c r="I12" s="122">
        <f>'Eval Respect Règlement'!J34</f>
        <v>20</v>
      </c>
      <c r="J12" s="122">
        <f>'Eval Respect Règlement'!K34</f>
        <v>19</v>
      </c>
      <c r="K12" s="122">
        <f>'Eval Respect Règlement'!L34</f>
        <v>25</v>
      </c>
      <c r="L12" s="122">
        <f>'Eval Respect Règlement'!M34</f>
        <v>23</v>
      </c>
      <c r="M12" s="122">
        <f>'Eval Respect Règlement'!N34</f>
        <v>24</v>
      </c>
      <c r="N12" s="122">
        <f>'Eval Respect Règlement'!O34</f>
        <v>25</v>
      </c>
      <c r="O12" s="122">
        <f>'Eval Respect Règlement'!P34</f>
        <v>25</v>
      </c>
      <c r="P12" s="122">
        <f>'Eval Respect Règlement'!Q34</f>
        <v>25</v>
      </c>
      <c r="Q12" s="122">
        <f>'Eval Respect Règlement'!R34</f>
        <v>25</v>
      </c>
      <c r="R12" s="122">
        <f>'Eval Respect Règlement'!S34</f>
        <v>25</v>
      </c>
      <c r="S12" s="122">
        <f>'Eval Respect Règlement'!T34</f>
        <v>25</v>
      </c>
      <c r="T12" s="122">
        <f>'Eval Respect Règlement'!U34</f>
        <v>25</v>
      </c>
      <c r="U12" s="122">
        <f>'Eval Respect Règlement'!V34</f>
        <v>25</v>
      </c>
      <c r="V12" s="122">
        <f>'Eval Respect Règlement'!W34</f>
        <v>25</v>
      </c>
      <c r="W12" s="139">
        <f>'Eval Respect Règlement'!X34</f>
        <v>25</v>
      </c>
    </row>
    <row r="13" spans="1:23" ht="18.95" customHeight="1" x14ac:dyDescent="0.25">
      <c r="B13" s="84" t="s">
        <v>106</v>
      </c>
      <c r="C13" s="122">
        <f>'Eval Course'!C10</f>
        <v>85.5</v>
      </c>
      <c r="D13" s="122">
        <f>'Eval Course'!D10</f>
        <v>54</v>
      </c>
      <c r="E13" s="122">
        <f>'Eval Course'!E10</f>
        <v>76.5</v>
      </c>
      <c r="F13" s="122">
        <f>'Eval Course'!F10</f>
        <v>67.5</v>
      </c>
      <c r="G13" s="122">
        <f>'Eval Course'!G10</f>
        <v>72</v>
      </c>
      <c r="H13" s="122">
        <f>'Eval Course'!H10</f>
        <v>90</v>
      </c>
      <c r="I13" s="122">
        <f>'Eval Course'!I10</f>
        <v>85.5</v>
      </c>
      <c r="J13" s="122">
        <f>'Eval Course'!J10</f>
        <v>63</v>
      </c>
      <c r="K13" s="122">
        <f>'Eval Course'!K10</f>
        <v>49.5</v>
      </c>
      <c r="L13" s="122">
        <f>'Eval Course'!L10</f>
        <v>58.5</v>
      </c>
      <c r="M13" s="122">
        <f>'Eval Course'!M10</f>
        <v>49.5</v>
      </c>
      <c r="N13" s="122">
        <f>'Eval Course'!N10</f>
        <v>49.5</v>
      </c>
      <c r="O13" s="122">
        <f>'Eval Course'!O10</f>
        <v>49.5</v>
      </c>
      <c r="P13" s="122">
        <f>'Eval Course'!P10</f>
        <v>49.5</v>
      </c>
      <c r="Q13" s="122">
        <f>'Eval Course'!Q10</f>
        <v>49.5</v>
      </c>
      <c r="R13" s="122">
        <f>'Eval Course'!R10</f>
        <v>49.5</v>
      </c>
      <c r="S13" s="122">
        <f>'Eval Course'!S10</f>
        <v>49.5</v>
      </c>
      <c r="T13" s="122">
        <f>'Eval Course'!T10</f>
        <v>49.5</v>
      </c>
      <c r="U13" s="122">
        <f>'Eval Course'!U10</f>
        <v>49.5</v>
      </c>
      <c r="V13" s="122">
        <f>'Eval Course'!V10</f>
        <v>49.5</v>
      </c>
      <c r="W13" s="124">
        <f>'Eval Course'!W10</f>
        <v>49.5</v>
      </c>
    </row>
    <row r="14" spans="1:23" ht="18.95" customHeight="1" x14ac:dyDescent="0.25">
      <c r="B14" s="84" t="s">
        <v>107</v>
      </c>
      <c r="C14" s="122">
        <f>'Eval Course'!C31</f>
        <v>10</v>
      </c>
      <c r="D14" s="122">
        <f>'Eval Course'!D31</f>
        <v>0</v>
      </c>
      <c r="E14" s="122">
        <f>'Eval Course'!E31</f>
        <v>10</v>
      </c>
      <c r="F14" s="122">
        <f>'Eval Course'!F31</f>
        <v>5</v>
      </c>
      <c r="G14" s="122">
        <f>'Eval Course'!G31</f>
        <v>5</v>
      </c>
      <c r="H14" s="122">
        <f>'Eval Course'!H31</f>
        <v>15</v>
      </c>
      <c r="I14" s="122">
        <f>'Eval Course'!I31</f>
        <v>20</v>
      </c>
      <c r="J14" s="122">
        <f>'Eval Course'!J31</f>
        <v>5</v>
      </c>
      <c r="K14" s="122">
        <f>'Eval Course'!K31</f>
        <v>0</v>
      </c>
      <c r="L14" s="122">
        <f>'Eval Course'!L31</f>
        <v>5</v>
      </c>
      <c r="M14" s="122">
        <f>'Eval Course'!M31</f>
        <v>0</v>
      </c>
      <c r="N14" s="122">
        <f>'Eval Course'!N31</f>
        <v>0</v>
      </c>
      <c r="O14" s="122">
        <f>'Eval Course'!O31</f>
        <v>0</v>
      </c>
      <c r="P14" s="122">
        <f>'Eval Course'!P31</f>
        <v>0</v>
      </c>
      <c r="Q14" s="122">
        <f>'Eval Course'!Q31</f>
        <v>0</v>
      </c>
      <c r="R14" s="122">
        <f>'Eval Course'!R31</f>
        <v>0</v>
      </c>
      <c r="S14" s="122">
        <f>'Eval Course'!S31</f>
        <v>0</v>
      </c>
      <c r="T14" s="122">
        <f>'Eval Course'!T31</f>
        <v>0</v>
      </c>
      <c r="U14" s="122">
        <f>'Eval Course'!U31</f>
        <v>0</v>
      </c>
      <c r="V14" s="122">
        <f>'Eval Course'!V31</f>
        <v>0</v>
      </c>
      <c r="W14" s="124">
        <f>'Eval Course'!W31</f>
        <v>0</v>
      </c>
    </row>
    <row r="15" spans="1:23" ht="18.95" customHeight="1" x14ac:dyDescent="0.25">
      <c r="B15" s="84" t="s">
        <v>155</v>
      </c>
      <c r="C15" s="150">
        <f>C100</f>
        <v>7</v>
      </c>
      <c r="D15" s="150">
        <f t="shared" ref="D15:V15" si="0">D100</f>
        <v>9.5</v>
      </c>
      <c r="E15" s="150">
        <f t="shared" si="0"/>
        <v>5.5</v>
      </c>
      <c r="F15" s="150">
        <f t="shared" si="0"/>
        <v>8.5</v>
      </c>
      <c r="G15" s="150">
        <f t="shared" si="0"/>
        <v>7.5</v>
      </c>
      <c r="H15" s="150">
        <f t="shared" si="0"/>
        <v>8</v>
      </c>
      <c r="I15" s="150">
        <f t="shared" si="0"/>
        <v>6</v>
      </c>
      <c r="J15" s="150">
        <f t="shared" si="0"/>
        <v>9</v>
      </c>
      <c r="K15" s="150">
        <f t="shared" si="0"/>
        <v>6.5</v>
      </c>
      <c r="L15" s="150">
        <f t="shared" si="0"/>
        <v>10</v>
      </c>
      <c r="M15" s="150">
        <f t="shared" si="0"/>
        <v>5</v>
      </c>
      <c r="N15" s="150" t="e">
        <f t="shared" si="0"/>
        <v>#N/A</v>
      </c>
      <c r="O15" s="150" t="e">
        <f t="shared" si="0"/>
        <v>#N/A</v>
      </c>
      <c r="P15" s="150" t="e">
        <f t="shared" si="0"/>
        <v>#N/A</v>
      </c>
      <c r="Q15" s="150" t="e">
        <f t="shared" si="0"/>
        <v>#N/A</v>
      </c>
      <c r="R15" s="150" t="e">
        <f t="shared" si="0"/>
        <v>#N/A</v>
      </c>
      <c r="S15" s="150" t="e">
        <f t="shared" si="0"/>
        <v>#N/A</v>
      </c>
      <c r="T15" s="150" t="e">
        <f t="shared" si="0"/>
        <v>#N/A</v>
      </c>
      <c r="U15" s="150" t="e">
        <f t="shared" si="0"/>
        <v>#N/A</v>
      </c>
      <c r="V15" s="150" t="e">
        <f t="shared" si="0"/>
        <v>#N/A</v>
      </c>
      <c r="W15" s="151" t="e">
        <f>W100</f>
        <v>#N/A</v>
      </c>
    </row>
    <row r="16" spans="1:23" ht="18.95" customHeight="1" x14ac:dyDescent="0.25">
      <c r="B16" s="84" t="s">
        <v>108</v>
      </c>
      <c r="C16" s="122">
        <f>'Eval Trophée CAO'!C11</f>
        <v>11</v>
      </c>
      <c r="D16" s="122">
        <f>'Eval Trophée CAO'!D11</f>
        <v>18</v>
      </c>
      <c r="E16" s="122">
        <f>'Eval Trophée CAO'!E11</f>
        <v>10</v>
      </c>
      <c r="F16" s="122">
        <f>'Eval Trophée CAO'!F11</f>
        <v>17</v>
      </c>
      <c r="G16" s="122">
        <f>'Eval Trophée CAO'!G11</f>
        <v>14</v>
      </c>
      <c r="H16" s="122">
        <f>'Eval Trophée CAO'!H11</f>
        <v>20</v>
      </c>
      <c r="I16" s="122">
        <f>'Eval Trophée CAO'!I11</f>
        <v>12</v>
      </c>
      <c r="J16" s="122">
        <f>'Eval Trophée CAO'!J11</f>
        <v>16</v>
      </c>
      <c r="K16" s="122">
        <f>'Eval Trophée CAO'!K11</f>
        <v>20</v>
      </c>
      <c r="L16" s="122">
        <f>'Eval Trophée CAO'!L11</f>
        <v>15</v>
      </c>
      <c r="M16" s="122">
        <f>'Eval Trophée CAO'!M11</f>
        <v>13</v>
      </c>
      <c r="N16" s="122" t="e">
        <f>'Eval Trophée CAO'!N11</f>
        <v>#N/A</v>
      </c>
      <c r="O16" s="122" t="e">
        <f>'Eval Trophée CAO'!O11</f>
        <v>#N/A</v>
      </c>
      <c r="P16" s="122" t="e">
        <f>'Eval Trophée CAO'!P11</f>
        <v>#N/A</v>
      </c>
      <c r="Q16" s="122" t="e">
        <f>'Eval Trophée CAO'!Q11</f>
        <v>#N/A</v>
      </c>
      <c r="R16" s="122" t="e">
        <f>'Eval Trophée CAO'!R11</f>
        <v>#N/A</v>
      </c>
      <c r="S16" s="122" t="e">
        <f>'Eval Trophée CAO'!S11</f>
        <v>#N/A</v>
      </c>
      <c r="T16" s="122" t="e">
        <f>'Eval Trophée CAO'!T11</f>
        <v>#N/A</v>
      </c>
      <c r="U16" s="122" t="e">
        <f>'Eval Trophée CAO'!U11</f>
        <v>#N/A</v>
      </c>
      <c r="V16" s="122" t="e">
        <f>'Eval Trophée CAO'!V11</f>
        <v>#N/A</v>
      </c>
      <c r="W16" s="124" t="e">
        <f>'Eval Trophée CAO'!W11</f>
        <v>#N/A</v>
      </c>
    </row>
    <row r="17" spans="1:23" ht="18.95" customHeight="1" thickBot="1" x14ac:dyDescent="0.3">
      <c r="B17" s="85" t="s">
        <v>109</v>
      </c>
      <c r="C17" s="123">
        <f>'Eval Aérodynamisme'!C13</f>
        <v>19</v>
      </c>
      <c r="D17" s="123">
        <f>'Eval Aérodynamisme'!D13</f>
        <v>13</v>
      </c>
      <c r="E17" s="123">
        <f>'Eval Aérodynamisme'!E13</f>
        <v>18</v>
      </c>
      <c r="F17" s="123">
        <f>'Eval Aérodynamisme'!F13</f>
        <v>14</v>
      </c>
      <c r="G17" s="123">
        <f>'Eval Aérodynamisme'!G13</f>
        <v>11</v>
      </c>
      <c r="H17" s="123">
        <f>'Eval Aérodynamisme'!H13</f>
        <v>20</v>
      </c>
      <c r="I17" s="123">
        <f>'Eval Aérodynamisme'!I13</f>
        <v>15</v>
      </c>
      <c r="J17" s="123">
        <f>'Eval Aérodynamisme'!J13</f>
        <v>16</v>
      </c>
      <c r="K17" s="123">
        <f>'Eval Aérodynamisme'!K13</f>
        <v>12</v>
      </c>
      <c r="L17" s="123">
        <f>'Eval Aérodynamisme'!L13</f>
        <v>17</v>
      </c>
      <c r="M17" s="123">
        <f>'Eval Aérodynamisme'!M13</f>
        <v>10</v>
      </c>
      <c r="N17" s="123">
        <f>'Eval Aérodynamisme'!N13</f>
        <v>21</v>
      </c>
      <c r="O17" s="123">
        <f>'Eval Aérodynamisme'!O13</f>
        <v>21</v>
      </c>
      <c r="P17" s="123">
        <f>'Eval Aérodynamisme'!P13</f>
        <v>21</v>
      </c>
      <c r="Q17" s="123">
        <f>'Eval Aérodynamisme'!Q13</f>
        <v>21</v>
      </c>
      <c r="R17" s="123">
        <f>'Eval Aérodynamisme'!R13</f>
        <v>20</v>
      </c>
      <c r="S17" s="123">
        <f>'Eval Aérodynamisme'!S13</f>
        <v>20</v>
      </c>
      <c r="T17" s="123">
        <f>'Eval Aérodynamisme'!T13</f>
        <v>20</v>
      </c>
      <c r="U17" s="123">
        <f>'Eval Aérodynamisme'!U13</f>
        <v>20</v>
      </c>
      <c r="V17" s="123">
        <f>'Eval Aérodynamisme'!V13</f>
        <v>20</v>
      </c>
      <c r="W17" s="125">
        <f>'Eval Aérodynamisme'!W13</f>
        <v>20</v>
      </c>
    </row>
    <row r="18" spans="1:23" ht="18.95" customHeight="1" thickBot="1" x14ac:dyDescent="0.3"/>
    <row r="19" spans="1:23" ht="18.95" customHeight="1" thickBot="1" x14ac:dyDescent="0.3">
      <c r="B19" s="86" t="s">
        <v>256</v>
      </c>
      <c r="C19" s="87">
        <f>SUM(C9:C17)</f>
        <v>270.5</v>
      </c>
      <c r="D19" s="87">
        <f t="shared" ref="D19:U19" si="1">SUM(D9:D17)</f>
        <v>284.5</v>
      </c>
      <c r="E19" s="87">
        <f t="shared" si="1"/>
        <v>370</v>
      </c>
      <c r="F19" s="87">
        <f t="shared" si="1"/>
        <v>396</v>
      </c>
      <c r="G19" s="87">
        <f t="shared" si="1"/>
        <v>369.5</v>
      </c>
      <c r="H19" s="87">
        <f t="shared" si="1"/>
        <v>441</v>
      </c>
      <c r="I19" s="87">
        <f t="shared" si="1"/>
        <v>288.5</v>
      </c>
      <c r="J19" s="87">
        <f t="shared" si="1"/>
        <v>245</v>
      </c>
      <c r="K19" s="87">
        <f t="shared" si="1"/>
        <v>265</v>
      </c>
      <c r="L19" s="87">
        <f t="shared" si="1"/>
        <v>352.5</v>
      </c>
      <c r="M19" s="87">
        <f t="shared" si="1"/>
        <v>253.5</v>
      </c>
      <c r="N19" s="87" t="e">
        <f t="shared" si="1"/>
        <v>#N/A</v>
      </c>
      <c r="O19" s="87" t="e">
        <f t="shared" si="1"/>
        <v>#N/A</v>
      </c>
      <c r="P19" s="87" t="e">
        <f t="shared" si="1"/>
        <v>#N/A</v>
      </c>
      <c r="Q19" s="87" t="e">
        <f t="shared" si="1"/>
        <v>#N/A</v>
      </c>
      <c r="R19" s="87" t="e">
        <f t="shared" si="1"/>
        <v>#N/A</v>
      </c>
      <c r="S19" s="87" t="e">
        <f t="shared" si="1"/>
        <v>#N/A</v>
      </c>
      <c r="T19" s="87" t="e">
        <f t="shared" si="1"/>
        <v>#N/A</v>
      </c>
      <c r="U19" s="87" t="e">
        <f t="shared" si="1"/>
        <v>#N/A</v>
      </c>
      <c r="V19" s="87" t="e">
        <f>SUM(V9:V17)</f>
        <v>#N/A</v>
      </c>
      <c r="W19" s="88" t="e">
        <f>SUM(W9:W17)</f>
        <v>#N/A</v>
      </c>
    </row>
    <row r="20" spans="1:23" ht="18.95" customHeight="1" thickBot="1" x14ac:dyDescent="0.3"/>
    <row r="21" spans="1:23" ht="18.95" customHeight="1" thickBot="1" x14ac:dyDescent="0.3">
      <c r="B21" s="86" t="s">
        <v>110</v>
      </c>
      <c r="C21" s="87">
        <f>RANK(C19,$C19:$M19,0)</f>
        <v>8</v>
      </c>
      <c r="D21" s="87">
        <f t="shared" ref="D21:M21" si="2">RANK(D19,$C19:$M19,0)</f>
        <v>7</v>
      </c>
      <c r="E21" s="87">
        <f t="shared" si="2"/>
        <v>3</v>
      </c>
      <c r="F21" s="87">
        <f t="shared" si="2"/>
        <v>2</v>
      </c>
      <c r="G21" s="87">
        <f t="shared" si="2"/>
        <v>4</v>
      </c>
      <c r="H21" s="87">
        <f t="shared" si="2"/>
        <v>1</v>
      </c>
      <c r="I21" s="87">
        <f t="shared" si="2"/>
        <v>6</v>
      </c>
      <c r="J21" s="87" t="s">
        <v>343</v>
      </c>
      <c r="K21" s="87">
        <f t="shared" si="2"/>
        <v>9</v>
      </c>
      <c r="L21" s="87">
        <f t="shared" si="2"/>
        <v>5</v>
      </c>
      <c r="M21" s="87">
        <f t="shared" si="2"/>
        <v>10</v>
      </c>
      <c r="N21" s="87" t="e">
        <f t="shared" ref="N21:W21" si="3">RANK(N19,$C19:$W19,0)</f>
        <v>#N/A</v>
      </c>
      <c r="O21" s="87" t="e">
        <f t="shared" si="3"/>
        <v>#N/A</v>
      </c>
      <c r="P21" s="87" t="e">
        <f t="shared" si="3"/>
        <v>#N/A</v>
      </c>
      <c r="Q21" s="87" t="e">
        <f t="shared" si="3"/>
        <v>#N/A</v>
      </c>
      <c r="R21" s="87" t="e">
        <f t="shared" si="3"/>
        <v>#N/A</v>
      </c>
      <c r="S21" s="87" t="e">
        <f t="shared" si="3"/>
        <v>#N/A</v>
      </c>
      <c r="T21" s="87" t="e">
        <f t="shared" si="3"/>
        <v>#N/A</v>
      </c>
      <c r="U21" s="87" t="e">
        <f t="shared" si="3"/>
        <v>#N/A</v>
      </c>
      <c r="V21" s="87" t="e">
        <f t="shared" si="3"/>
        <v>#N/A</v>
      </c>
      <c r="W21" s="89" t="e">
        <f t="shared" si="3"/>
        <v>#N/A</v>
      </c>
    </row>
    <row r="22" spans="1:23" ht="18.95" customHeight="1" x14ac:dyDescent="0.25"/>
    <row r="24" spans="1:23" ht="16.5" thickBot="1" x14ac:dyDescent="0.3"/>
    <row r="25" spans="1:23" ht="18.95" customHeight="1" thickBot="1" x14ac:dyDescent="0.3">
      <c r="C25" s="90"/>
      <c r="D25" s="276" t="s">
        <v>111</v>
      </c>
      <c r="E25" s="277"/>
      <c r="F25" s="277"/>
      <c r="G25" s="277"/>
      <c r="H25" s="277"/>
      <c r="I25" s="277"/>
      <c r="J25" s="278"/>
      <c r="K25" s="90"/>
    </row>
    <row r="26" spans="1:23" ht="18.95" customHeight="1" thickBot="1" x14ac:dyDescent="0.3"/>
    <row r="27" spans="1:23" ht="18.95" customHeight="1" x14ac:dyDescent="0.25">
      <c r="B27" s="79" t="s">
        <v>54</v>
      </c>
      <c r="C27" s="80">
        <v>1</v>
      </c>
      <c r="D27" s="80">
        <v>2</v>
      </c>
      <c r="E27" s="80">
        <v>3</v>
      </c>
      <c r="F27" s="80">
        <v>4</v>
      </c>
      <c r="G27" s="80">
        <v>5</v>
      </c>
      <c r="H27" s="80">
        <v>6</v>
      </c>
      <c r="I27" s="80">
        <v>7</v>
      </c>
      <c r="J27" s="80">
        <v>8</v>
      </c>
      <c r="K27" s="80">
        <v>9</v>
      </c>
      <c r="L27" s="80">
        <v>10</v>
      </c>
      <c r="M27" s="80">
        <v>11</v>
      </c>
      <c r="N27" s="80">
        <v>12</v>
      </c>
      <c r="O27" s="80">
        <v>13</v>
      </c>
      <c r="P27" s="80">
        <v>14</v>
      </c>
      <c r="Q27" s="80">
        <v>15</v>
      </c>
      <c r="R27" s="80">
        <v>16</v>
      </c>
      <c r="S27" s="80">
        <v>17</v>
      </c>
      <c r="T27" s="80">
        <v>18</v>
      </c>
      <c r="U27" s="80">
        <v>19</v>
      </c>
      <c r="V27" s="80">
        <v>20</v>
      </c>
      <c r="W27" s="81">
        <v>21</v>
      </c>
    </row>
    <row r="28" spans="1:23" ht="33.950000000000003" customHeight="1" x14ac:dyDescent="0.25">
      <c r="B28" s="83" t="s">
        <v>55</v>
      </c>
      <c r="C28" s="51" t="str">
        <f t="shared" ref="C28:W28" si="4">C5</f>
        <v>Méléma</v>
      </c>
      <c r="D28" s="51" t="str">
        <f t="shared" si="4"/>
        <v>ROLLERCOASTER</v>
      </c>
      <c r="E28" s="51" t="str">
        <f t="shared" si="4"/>
        <v>HAB5</v>
      </c>
      <c r="F28" s="51" t="str">
        <f t="shared" si="4"/>
        <v>LUCKY PILOTS</v>
      </c>
      <c r="G28" s="51" t="str">
        <f t="shared" si="4"/>
        <v xml:space="preserve">R'MES </v>
      </c>
      <c r="H28" s="51" t="str">
        <f t="shared" si="4"/>
        <v xml:space="preserve">WINNER GAMES </v>
      </c>
      <c r="I28" s="51" t="str">
        <f t="shared" si="4"/>
        <v>M81</v>
      </c>
      <c r="J28" s="51" t="str">
        <f t="shared" si="4"/>
        <v>RASTA CAR</v>
      </c>
      <c r="K28" s="51" t="str">
        <f t="shared" si="4"/>
        <v>WWF Racing</v>
      </c>
      <c r="L28" s="51" t="str">
        <f t="shared" si="4"/>
        <v>IRON CAR</v>
      </c>
      <c r="M28" s="51" t="str">
        <f t="shared" si="4"/>
        <v>Agrigeek</v>
      </c>
      <c r="N28" s="51">
        <f t="shared" si="4"/>
        <v>0</v>
      </c>
      <c r="O28" s="51">
        <f t="shared" si="4"/>
        <v>0</v>
      </c>
      <c r="P28" s="51">
        <f t="shared" si="4"/>
        <v>0</v>
      </c>
      <c r="Q28" s="51">
        <f t="shared" si="4"/>
        <v>0</v>
      </c>
      <c r="R28" s="51">
        <f t="shared" si="4"/>
        <v>0</v>
      </c>
      <c r="S28" s="51">
        <f t="shared" si="4"/>
        <v>0</v>
      </c>
      <c r="T28" s="51">
        <f t="shared" si="4"/>
        <v>0</v>
      </c>
      <c r="U28" s="51">
        <f t="shared" si="4"/>
        <v>0</v>
      </c>
      <c r="V28" s="51">
        <f t="shared" si="4"/>
        <v>0</v>
      </c>
      <c r="W28" s="52" t="str">
        <f t="shared" si="4"/>
        <v xml:space="preserve"> </v>
      </c>
    </row>
    <row r="29" spans="1:23" ht="33.950000000000003" customHeight="1" x14ac:dyDescent="0.25">
      <c r="A29" s="82"/>
      <c r="B29" s="83" t="s">
        <v>41</v>
      </c>
      <c r="C29" s="51" t="str">
        <f t="shared" ref="C29:W29" si="5">C6</f>
        <v>Lycée</v>
      </c>
      <c r="D29" s="51" t="str">
        <f t="shared" si="5"/>
        <v>Lycée</v>
      </c>
      <c r="E29" s="51" t="str">
        <f t="shared" si="5"/>
        <v>Lycée</v>
      </c>
      <c r="F29" s="51" t="str">
        <f t="shared" si="5"/>
        <v>Lycée</v>
      </c>
      <c r="G29" s="51" t="str">
        <f t="shared" si="5"/>
        <v>Lycée</v>
      </c>
      <c r="H29" s="51" t="str">
        <f t="shared" si="5"/>
        <v>Lycée</v>
      </c>
      <c r="I29" s="51" t="str">
        <f t="shared" si="5"/>
        <v>Lycée</v>
      </c>
      <c r="J29" s="51" t="str">
        <f t="shared" si="5"/>
        <v>Lycée</v>
      </c>
      <c r="K29" s="51" t="str">
        <f t="shared" si="5"/>
        <v>Collège</v>
      </c>
      <c r="L29" s="51" t="str">
        <f t="shared" si="5"/>
        <v>Lycée</v>
      </c>
      <c r="M29" s="51" t="str">
        <f t="shared" si="5"/>
        <v>Collège</v>
      </c>
      <c r="N29" s="51">
        <f t="shared" si="5"/>
        <v>0</v>
      </c>
      <c r="O29" s="51">
        <f t="shared" si="5"/>
        <v>0</v>
      </c>
      <c r="P29" s="51">
        <f t="shared" si="5"/>
        <v>0</v>
      </c>
      <c r="Q29" s="51">
        <f t="shared" si="5"/>
        <v>0</v>
      </c>
      <c r="R29" s="51">
        <f t="shared" si="5"/>
        <v>0</v>
      </c>
      <c r="S29" s="51">
        <f t="shared" si="5"/>
        <v>0</v>
      </c>
      <c r="T29" s="51">
        <f t="shared" si="5"/>
        <v>0</v>
      </c>
      <c r="U29" s="51">
        <f t="shared" si="5"/>
        <v>0</v>
      </c>
      <c r="V29" s="51">
        <f t="shared" si="5"/>
        <v>0</v>
      </c>
      <c r="W29" s="52" t="str">
        <f t="shared" si="5"/>
        <v xml:space="preserve"> </v>
      </c>
    </row>
    <row r="30" spans="1:23" ht="33.950000000000003" customHeight="1" x14ac:dyDescent="0.25">
      <c r="B30" s="83" t="s">
        <v>44</v>
      </c>
      <c r="C30" s="51" t="str">
        <f t="shared" ref="C30:W30" si="6">C7</f>
        <v>Emile Combes</v>
      </c>
      <c r="D30" s="51" t="str">
        <f t="shared" si="6"/>
        <v>Maurice Genevoix</v>
      </c>
      <c r="E30" s="51" t="str">
        <f t="shared" si="6"/>
        <v>Emile Combes</v>
      </c>
      <c r="F30" s="51" t="str">
        <f t="shared" si="6"/>
        <v>Maurice Genevoix</v>
      </c>
      <c r="G30" s="51" t="str">
        <f t="shared" si="6"/>
        <v>Maurice Genevoix</v>
      </c>
      <c r="H30" s="51" t="str">
        <f t="shared" si="6"/>
        <v>Maurice Genevoix</v>
      </c>
      <c r="I30" s="51" t="str">
        <f t="shared" si="6"/>
        <v>Emile Combes</v>
      </c>
      <c r="J30" s="51" t="str">
        <f t="shared" si="6"/>
        <v>Maurice Genevoix</v>
      </c>
      <c r="K30" s="51" t="str">
        <f t="shared" si="6"/>
        <v>André Brouillet</v>
      </c>
      <c r="L30" s="51" t="str">
        <f t="shared" si="6"/>
        <v>Maurice Genevoix</v>
      </c>
      <c r="M30" s="51" t="str">
        <f t="shared" si="6"/>
        <v>André Brouillet</v>
      </c>
      <c r="N30" s="51">
        <f t="shared" si="6"/>
        <v>0</v>
      </c>
      <c r="O30" s="51">
        <f t="shared" si="6"/>
        <v>0</v>
      </c>
      <c r="P30" s="51">
        <f t="shared" si="6"/>
        <v>0</v>
      </c>
      <c r="Q30" s="51">
        <f t="shared" si="6"/>
        <v>0</v>
      </c>
      <c r="R30" s="51">
        <f t="shared" si="6"/>
        <v>0</v>
      </c>
      <c r="S30" s="51">
        <f t="shared" si="6"/>
        <v>0</v>
      </c>
      <c r="T30" s="51">
        <f t="shared" si="6"/>
        <v>0</v>
      </c>
      <c r="U30" s="51">
        <f t="shared" si="6"/>
        <v>0</v>
      </c>
      <c r="V30" s="51">
        <f t="shared" si="6"/>
        <v>0</v>
      </c>
      <c r="W30" s="52">
        <f t="shared" si="6"/>
        <v>0</v>
      </c>
    </row>
    <row r="31" spans="1:23" ht="33.950000000000003" customHeight="1" x14ac:dyDescent="0.25">
      <c r="B31" s="83" t="s">
        <v>45</v>
      </c>
      <c r="C31" s="51" t="str">
        <f t="shared" ref="C31:W31" si="7">C8</f>
        <v>Pons</v>
      </c>
      <c r="D31" s="51" t="str">
        <f t="shared" si="7"/>
        <v>Bressuire</v>
      </c>
      <c r="E31" s="51" t="str">
        <f t="shared" si="7"/>
        <v>Pons</v>
      </c>
      <c r="F31" s="51" t="str">
        <f t="shared" si="7"/>
        <v>Bressuire</v>
      </c>
      <c r="G31" s="51" t="str">
        <f t="shared" si="7"/>
        <v>Bressuire</v>
      </c>
      <c r="H31" s="51" t="str">
        <f t="shared" si="7"/>
        <v>Bressuire</v>
      </c>
      <c r="I31" s="51" t="str">
        <f t="shared" si="7"/>
        <v>Pons</v>
      </c>
      <c r="J31" s="51" t="str">
        <f t="shared" si="7"/>
        <v>Bressuire</v>
      </c>
      <c r="K31" s="51" t="str">
        <f t="shared" si="7"/>
        <v>Couhé</v>
      </c>
      <c r="L31" s="51" t="str">
        <f t="shared" si="7"/>
        <v>Bressuire</v>
      </c>
      <c r="M31" s="51" t="str">
        <f t="shared" si="7"/>
        <v>Couhé</v>
      </c>
      <c r="N31" s="51">
        <f t="shared" si="7"/>
        <v>0</v>
      </c>
      <c r="O31" s="51">
        <f t="shared" si="7"/>
        <v>0</v>
      </c>
      <c r="P31" s="51">
        <f t="shared" si="7"/>
        <v>0</v>
      </c>
      <c r="Q31" s="51">
        <f t="shared" si="7"/>
        <v>0</v>
      </c>
      <c r="R31" s="51">
        <f t="shared" si="7"/>
        <v>0</v>
      </c>
      <c r="S31" s="51">
        <f t="shared" si="7"/>
        <v>0</v>
      </c>
      <c r="T31" s="51">
        <f t="shared" si="7"/>
        <v>0</v>
      </c>
      <c r="U31" s="51">
        <f t="shared" si="7"/>
        <v>0</v>
      </c>
      <c r="V31" s="51">
        <f t="shared" si="7"/>
        <v>0</v>
      </c>
      <c r="W31" s="52" t="str">
        <f t="shared" si="7"/>
        <v xml:space="preserve"> </v>
      </c>
    </row>
    <row r="32" spans="1:23" ht="6.95" customHeight="1" x14ac:dyDescent="0.25">
      <c r="B32" s="279" t="s">
        <v>112</v>
      </c>
      <c r="C32" s="280">
        <f>'Eval Soutenance'!C6</f>
        <v>9</v>
      </c>
      <c r="D32" s="280">
        <f>'Eval Soutenance'!D6</f>
        <v>18</v>
      </c>
      <c r="E32" s="280">
        <f>'Eval Soutenance'!E6</f>
        <v>27</v>
      </c>
      <c r="F32" s="280">
        <f>'Eval Soutenance'!F6</f>
        <v>29</v>
      </c>
      <c r="G32" s="280">
        <f>'Eval Soutenance'!G6</f>
        <v>25</v>
      </c>
      <c r="H32" s="280">
        <f>'Eval Soutenance'!H6</f>
        <v>28</v>
      </c>
      <c r="I32" s="280">
        <f>'Eval Soutenance'!I6</f>
        <v>20</v>
      </c>
      <c r="J32" s="280">
        <f>'Eval Soutenance'!J6</f>
        <v>14</v>
      </c>
      <c r="K32" s="280">
        <f>'Eval Soutenance'!K6</f>
        <v>21</v>
      </c>
      <c r="L32" s="280">
        <f>'Eval Soutenance'!L6</f>
        <v>25</v>
      </c>
      <c r="M32" s="280">
        <f>'Eval Soutenance'!M6</f>
        <v>20</v>
      </c>
      <c r="N32" s="280">
        <f>'Eval Soutenance'!N6</f>
        <v>0</v>
      </c>
      <c r="O32" s="280">
        <f>'Eval Soutenance'!O6</f>
        <v>0</v>
      </c>
      <c r="P32" s="280">
        <f>'Eval Soutenance'!P6</f>
        <v>0</v>
      </c>
      <c r="Q32" s="280">
        <f>'Eval Soutenance'!Q6</f>
        <v>0</v>
      </c>
      <c r="R32" s="280">
        <f>'Eval Soutenance'!R6</f>
        <v>0</v>
      </c>
      <c r="S32" s="280">
        <f>'Eval Soutenance'!S6</f>
        <v>0</v>
      </c>
      <c r="T32" s="280">
        <f>'Eval Soutenance'!T6</f>
        <v>0</v>
      </c>
      <c r="U32" s="280">
        <f>'Eval Soutenance'!U6</f>
        <v>0</v>
      </c>
      <c r="V32" s="280">
        <f>'Eval Soutenance'!V6</f>
        <v>0</v>
      </c>
      <c r="W32" s="281">
        <f>'Eval Soutenance'!W6</f>
        <v>0</v>
      </c>
    </row>
    <row r="33" spans="2:23" ht="6.95" customHeight="1" x14ac:dyDescent="0.25">
      <c r="B33" s="279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1"/>
    </row>
    <row r="34" spans="2:23" ht="6.95" customHeight="1" x14ac:dyDescent="0.25">
      <c r="B34" s="279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1"/>
    </row>
    <row r="35" spans="2:23" x14ac:dyDescent="0.25">
      <c r="B35" s="91" t="s">
        <v>93</v>
      </c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1"/>
    </row>
    <row r="36" spans="2:23" ht="6.95" customHeight="1" x14ac:dyDescent="0.25">
      <c r="B36" s="279" t="s">
        <v>113</v>
      </c>
      <c r="C36" s="282">
        <f>'Eval Soutenance'!C10</f>
        <v>5</v>
      </c>
      <c r="D36" s="282">
        <f>'Eval Soutenance'!D10</f>
        <v>10</v>
      </c>
      <c r="E36" s="282">
        <f>'Eval Soutenance'!E10</f>
        <v>12</v>
      </c>
      <c r="F36" s="282">
        <f>'Eval Soutenance'!F10</f>
        <v>12</v>
      </c>
      <c r="G36" s="282">
        <f>'Eval Soutenance'!G10</f>
        <v>12</v>
      </c>
      <c r="H36" s="282">
        <f>'Eval Soutenance'!H10</f>
        <v>12</v>
      </c>
      <c r="I36" s="282">
        <f>'Eval Soutenance'!I10</f>
        <v>10</v>
      </c>
      <c r="J36" s="282">
        <f>'Eval Soutenance'!J10</f>
        <v>8</v>
      </c>
      <c r="K36" s="282">
        <f>'Eval Soutenance'!K10</f>
        <v>8</v>
      </c>
      <c r="L36" s="282">
        <f>'Eval Soutenance'!L10</f>
        <v>12</v>
      </c>
      <c r="M36" s="282">
        <f>'Eval Soutenance'!M10</f>
        <v>10</v>
      </c>
      <c r="N36" s="282">
        <f>'Eval Soutenance'!N10</f>
        <v>0</v>
      </c>
      <c r="O36" s="282">
        <f>'Eval Soutenance'!O10</f>
        <v>0</v>
      </c>
      <c r="P36" s="282">
        <f>'Eval Soutenance'!P10</f>
        <v>0</v>
      </c>
      <c r="Q36" s="282">
        <f>'Eval Soutenance'!Q10</f>
        <v>0</v>
      </c>
      <c r="R36" s="282">
        <f>'Eval Soutenance'!R10</f>
        <v>0</v>
      </c>
      <c r="S36" s="282">
        <f>'Eval Soutenance'!S10</f>
        <v>0</v>
      </c>
      <c r="T36" s="282">
        <f>'Eval Soutenance'!T10</f>
        <v>0</v>
      </c>
      <c r="U36" s="282">
        <f>'Eval Soutenance'!U10</f>
        <v>0</v>
      </c>
      <c r="V36" s="282">
        <f>'Eval Soutenance'!V10</f>
        <v>0</v>
      </c>
      <c r="W36" s="283">
        <f>'Eval Soutenance'!W10</f>
        <v>0</v>
      </c>
    </row>
    <row r="37" spans="2:23" ht="6.95" customHeight="1" x14ac:dyDescent="0.25"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4"/>
    </row>
    <row r="38" spans="2:23" ht="6.95" customHeight="1" x14ac:dyDescent="0.25"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4"/>
    </row>
    <row r="39" spans="2:23" x14ac:dyDescent="0.25">
      <c r="B39" s="91" t="s">
        <v>57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4"/>
    </row>
    <row r="40" spans="2:23" ht="6.95" customHeight="1" x14ac:dyDescent="0.25">
      <c r="B40" s="279" t="s">
        <v>114</v>
      </c>
      <c r="C40" s="280">
        <f>'Eval Soutenance'!C14</f>
        <v>21</v>
      </c>
      <c r="D40" s="280">
        <f>'Eval Soutenance'!D14</f>
        <v>16</v>
      </c>
      <c r="E40" s="280">
        <f>'Eval Soutenance'!E14</f>
        <v>25</v>
      </c>
      <c r="F40" s="280">
        <f>'Eval Soutenance'!F14</f>
        <v>25</v>
      </c>
      <c r="G40" s="280">
        <f>'Eval Soutenance'!G14</f>
        <v>23</v>
      </c>
      <c r="H40" s="280">
        <f>'Eval Soutenance'!H14</f>
        <v>21</v>
      </c>
      <c r="I40" s="280">
        <f>'Eval Soutenance'!I14</f>
        <v>14</v>
      </c>
      <c r="J40" s="280">
        <f>'Eval Soutenance'!J14</f>
        <v>15</v>
      </c>
      <c r="K40" s="280">
        <f>'Eval Soutenance'!K14</f>
        <v>15</v>
      </c>
      <c r="L40" s="280">
        <f>'Eval Soutenance'!L14</f>
        <v>21</v>
      </c>
      <c r="M40" s="280">
        <f>'Eval Soutenance'!M14</f>
        <v>15</v>
      </c>
      <c r="N40" s="280">
        <f>'Eval Soutenance'!N14</f>
        <v>0</v>
      </c>
      <c r="O40" s="280">
        <f>'Eval Soutenance'!O14</f>
        <v>0</v>
      </c>
      <c r="P40" s="280">
        <f>'Eval Soutenance'!P14</f>
        <v>0</v>
      </c>
      <c r="Q40" s="280">
        <f>'Eval Soutenance'!Q14</f>
        <v>0</v>
      </c>
      <c r="R40" s="280">
        <f>'Eval Soutenance'!R14</f>
        <v>0</v>
      </c>
      <c r="S40" s="280">
        <f>'Eval Soutenance'!S14</f>
        <v>0</v>
      </c>
      <c r="T40" s="280">
        <f>'Eval Soutenance'!T14</f>
        <v>0</v>
      </c>
      <c r="U40" s="280">
        <f>'Eval Soutenance'!U14</f>
        <v>0</v>
      </c>
      <c r="V40" s="280">
        <f>'Eval Soutenance'!V14</f>
        <v>0</v>
      </c>
      <c r="W40" s="281">
        <f>'Eval Soutenance'!W14</f>
        <v>0</v>
      </c>
    </row>
    <row r="41" spans="2:23" ht="6.95" customHeight="1" x14ac:dyDescent="0.25">
      <c r="B41" s="279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1"/>
    </row>
    <row r="42" spans="2:23" ht="6.95" customHeight="1" x14ac:dyDescent="0.25">
      <c r="B42" s="279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1"/>
    </row>
    <row r="43" spans="2:23" x14ac:dyDescent="0.25">
      <c r="B43" s="91" t="s">
        <v>93</v>
      </c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1"/>
    </row>
    <row r="44" spans="2:23" ht="6.95" customHeight="1" x14ac:dyDescent="0.25">
      <c r="B44" s="279" t="s">
        <v>341</v>
      </c>
      <c r="C44" s="280">
        <f>'Eval innov-Prog'!C31</f>
        <v>0</v>
      </c>
      <c r="D44" s="280">
        <f>'Eval innov-Prog'!D31</f>
        <v>0</v>
      </c>
      <c r="E44" s="280">
        <f>'Eval innov-Prog'!E31</f>
        <v>21</v>
      </c>
      <c r="F44" s="280">
        <f>'Eval innov-Prog'!F31</f>
        <v>34</v>
      </c>
      <c r="G44" s="280">
        <f>'Eval innov-Prog'!G31</f>
        <v>22</v>
      </c>
      <c r="H44" s="280">
        <f>'Eval innov-Prog'!H31</f>
        <v>36</v>
      </c>
      <c r="I44" s="280">
        <f>'Eval innov-Prog'!I31</f>
        <v>0</v>
      </c>
      <c r="J44" s="280">
        <f>'Eval innov-Prog'!J31</f>
        <v>0</v>
      </c>
      <c r="K44" s="280">
        <f>'Eval innov-Prog'!K31</f>
        <v>0</v>
      </c>
      <c r="L44" s="280">
        <f>'Eval innov-Prog'!L31</f>
        <v>31</v>
      </c>
      <c r="M44" s="280">
        <f>'Eval innov-Prog'!M31</f>
        <v>0</v>
      </c>
      <c r="N44" s="280">
        <f>'Eval innov-Prog'!N31</f>
        <v>0</v>
      </c>
      <c r="O44" s="280">
        <f>'Eval innov-Prog'!O31</f>
        <v>0</v>
      </c>
      <c r="P44" s="280">
        <f>'Eval innov-Prog'!P31</f>
        <v>0</v>
      </c>
      <c r="Q44" s="280">
        <f>'Eval innov-Prog'!Q31</f>
        <v>0</v>
      </c>
      <c r="R44" s="280">
        <f>'Eval innov-Prog'!R31</f>
        <v>0</v>
      </c>
      <c r="S44" s="280">
        <f>'Eval innov-Prog'!S31</f>
        <v>0</v>
      </c>
      <c r="T44" s="280">
        <f>'Eval innov-Prog'!T31</f>
        <v>0</v>
      </c>
      <c r="U44" s="280">
        <f>'Eval innov-Prog'!U31</f>
        <v>0</v>
      </c>
      <c r="V44" s="280">
        <f>'Eval innov-Prog'!V31</f>
        <v>0</v>
      </c>
      <c r="W44" s="280">
        <f>'Eval innov-Prog'!W31</f>
        <v>0</v>
      </c>
    </row>
    <row r="45" spans="2:23" ht="6.95" customHeight="1" x14ac:dyDescent="0.25">
      <c r="B45" s="279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</row>
    <row r="46" spans="2:23" ht="6.95" customHeight="1" x14ac:dyDescent="0.25">
      <c r="B46" s="279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</row>
    <row r="47" spans="2:23" ht="16.5" thickBot="1" x14ac:dyDescent="0.3">
      <c r="B47" s="92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</row>
    <row r="48" spans="2:23" ht="18.95" customHeight="1" thickBot="1" x14ac:dyDescent="0.3">
      <c r="B48" s="93" t="s">
        <v>115</v>
      </c>
    </row>
    <row r="49" spans="1:23" ht="18.95" customHeight="1" thickBot="1" x14ac:dyDescent="0.3">
      <c r="B49" s="86" t="s">
        <v>182</v>
      </c>
      <c r="C49" s="87">
        <f t="shared" ref="C49:W49" si="8">SUM(C32:C48)</f>
        <v>35</v>
      </c>
      <c r="D49" s="87">
        <f t="shared" si="8"/>
        <v>44</v>
      </c>
      <c r="E49" s="87">
        <f t="shared" si="8"/>
        <v>85</v>
      </c>
      <c r="F49" s="87">
        <f t="shared" si="8"/>
        <v>100</v>
      </c>
      <c r="G49" s="87">
        <f t="shared" si="8"/>
        <v>82</v>
      </c>
      <c r="H49" s="87">
        <f t="shared" si="8"/>
        <v>97</v>
      </c>
      <c r="I49" s="87">
        <f t="shared" si="8"/>
        <v>44</v>
      </c>
      <c r="J49" s="87">
        <f t="shared" si="8"/>
        <v>37</v>
      </c>
      <c r="K49" s="87">
        <f t="shared" si="8"/>
        <v>44</v>
      </c>
      <c r="L49" s="87">
        <f t="shared" si="8"/>
        <v>89</v>
      </c>
      <c r="M49" s="87">
        <f t="shared" si="8"/>
        <v>45</v>
      </c>
      <c r="N49" s="87">
        <f t="shared" si="8"/>
        <v>0</v>
      </c>
      <c r="O49" s="87">
        <f t="shared" si="8"/>
        <v>0</v>
      </c>
      <c r="P49" s="87">
        <f t="shared" si="8"/>
        <v>0</v>
      </c>
      <c r="Q49" s="87">
        <f t="shared" si="8"/>
        <v>0</v>
      </c>
      <c r="R49" s="87">
        <f t="shared" si="8"/>
        <v>0</v>
      </c>
      <c r="S49" s="87">
        <f t="shared" si="8"/>
        <v>0</v>
      </c>
      <c r="T49" s="87">
        <f t="shared" si="8"/>
        <v>0</v>
      </c>
      <c r="U49" s="87">
        <f t="shared" si="8"/>
        <v>0</v>
      </c>
      <c r="V49" s="87">
        <f t="shared" si="8"/>
        <v>0</v>
      </c>
      <c r="W49" s="89">
        <f t="shared" si="8"/>
        <v>0</v>
      </c>
    </row>
    <row r="50" spans="1:23" ht="18.95" customHeight="1" thickBot="1" x14ac:dyDescent="0.3"/>
    <row r="51" spans="1:23" ht="18.95" customHeight="1" thickBot="1" x14ac:dyDescent="0.3">
      <c r="B51" s="86" t="s">
        <v>110</v>
      </c>
      <c r="C51" s="87">
        <f>RANK(C49,$C49:$W49,0)</f>
        <v>11</v>
      </c>
      <c r="D51" s="87">
        <f t="shared" ref="D51:W51" si="9">RANK(D49,$C49:$W49,0)</f>
        <v>7</v>
      </c>
      <c r="E51" s="87">
        <f t="shared" si="9"/>
        <v>4</v>
      </c>
      <c r="F51" s="87">
        <f t="shared" si="9"/>
        <v>1</v>
      </c>
      <c r="G51" s="87">
        <f t="shared" si="9"/>
        <v>5</v>
      </c>
      <c r="H51" s="87">
        <f t="shared" si="9"/>
        <v>2</v>
      </c>
      <c r="I51" s="87">
        <f t="shared" si="9"/>
        <v>7</v>
      </c>
      <c r="J51" s="87">
        <f t="shared" si="9"/>
        <v>10</v>
      </c>
      <c r="K51" s="87">
        <f t="shared" si="9"/>
        <v>7</v>
      </c>
      <c r="L51" s="87">
        <f t="shared" si="9"/>
        <v>3</v>
      </c>
      <c r="M51" s="87">
        <f t="shared" si="9"/>
        <v>6</v>
      </c>
      <c r="N51" s="87">
        <f t="shared" si="9"/>
        <v>12</v>
      </c>
      <c r="O51" s="87">
        <f t="shared" si="9"/>
        <v>12</v>
      </c>
      <c r="P51" s="87">
        <f t="shared" si="9"/>
        <v>12</v>
      </c>
      <c r="Q51" s="87">
        <f t="shared" si="9"/>
        <v>12</v>
      </c>
      <c r="R51" s="87">
        <f t="shared" si="9"/>
        <v>12</v>
      </c>
      <c r="S51" s="87">
        <f t="shared" si="9"/>
        <v>12</v>
      </c>
      <c r="T51" s="87">
        <f t="shared" si="9"/>
        <v>12</v>
      </c>
      <c r="U51" s="87">
        <f t="shared" si="9"/>
        <v>12</v>
      </c>
      <c r="V51" s="87">
        <f t="shared" si="9"/>
        <v>12</v>
      </c>
      <c r="W51" s="89">
        <f t="shared" si="9"/>
        <v>12</v>
      </c>
    </row>
    <row r="52" spans="1:23" ht="18.95" customHeight="1" x14ac:dyDescent="0.25"/>
    <row r="54" spans="1:23" ht="16.5" thickBot="1" x14ac:dyDescent="0.3"/>
    <row r="55" spans="1:23" ht="18.95" customHeight="1" thickBot="1" x14ac:dyDescent="0.3">
      <c r="C55" s="90"/>
      <c r="D55" s="276" t="s">
        <v>116</v>
      </c>
      <c r="E55" s="277"/>
      <c r="F55" s="277"/>
      <c r="G55" s="277"/>
      <c r="H55" s="277"/>
      <c r="I55" s="277"/>
      <c r="J55" s="278"/>
      <c r="K55" s="90"/>
    </row>
    <row r="56" spans="1:23" ht="18.95" customHeight="1" thickBot="1" x14ac:dyDescent="0.3"/>
    <row r="57" spans="1:23" ht="18.95" customHeight="1" x14ac:dyDescent="0.25">
      <c r="B57" s="79" t="s">
        <v>54</v>
      </c>
      <c r="C57" s="80">
        <v>1</v>
      </c>
      <c r="D57" s="80">
        <v>2</v>
      </c>
      <c r="E57" s="80">
        <v>3</v>
      </c>
      <c r="F57" s="80">
        <v>4</v>
      </c>
      <c r="G57" s="80">
        <v>5</v>
      </c>
      <c r="H57" s="80">
        <v>6</v>
      </c>
      <c r="I57" s="80">
        <v>7</v>
      </c>
      <c r="J57" s="80">
        <v>8</v>
      </c>
      <c r="K57" s="80">
        <v>9</v>
      </c>
      <c r="L57" s="80">
        <v>10</v>
      </c>
      <c r="M57" s="80">
        <v>11</v>
      </c>
      <c r="N57" s="80">
        <v>12</v>
      </c>
      <c r="O57" s="80">
        <v>13</v>
      </c>
      <c r="P57" s="80">
        <v>14</v>
      </c>
      <c r="Q57" s="80">
        <v>15</v>
      </c>
      <c r="R57" s="80">
        <v>16</v>
      </c>
      <c r="S57" s="80">
        <v>17</v>
      </c>
      <c r="T57" s="80">
        <v>18</v>
      </c>
      <c r="U57" s="80">
        <v>19</v>
      </c>
      <c r="V57" s="80">
        <v>20</v>
      </c>
      <c r="W57" s="81">
        <v>21</v>
      </c>
    </row>
    <row r="58" spans="1:23" ht="33.950000000000003" customHeight="1" x14ac:dyDescent="0.25">
      <c r="B58" s="83" t="s">
        <v>55</v>
      </c>
      <c r="C58" s="51" t="str">
        <f t="shared" ref="C58:W58" si="10">C5</f>
        <v>Méléma</v>
      </c>
      <c r="D58" s="51" t="str">
        <f t="shared" si="10"/>
        <v>ROLLERCOASTER</v>
      </c>
      <c r="E58" s="51" t="str">
        <f t="shared" si="10"/>
        <v>HAB5</v>
      </c>
      <c r="F58" s="51" t="str">
        <f t="shared" si="10"/>
        <v>LUCKY PILOTS</v>
      </c>
      <c r="G58" s="51" t="str">
        <f t="shared" si="10"/>
        <v xml:space="preserve">R'MES </v>
      </c>
      <c r="H58" s="51" t="str">
        <f t="shared" si="10"/>
        <v xml:space="preserve">WINNER GAMES </v>
      </c>
      <c r="I58" s="51" t="str">
        <f t="shared" si="10"/>
        <v>M81</v>
      </c>
      <c r="J58" s="51" t="str">
        <f t="shared" si="10"/>
        <v>RASTA CAR</v>
      </c>
      <c r="K58" s="51" t="str">
        <f t="shared" si="10"/>
        <v>WWF Racing</v>
      </c>
      <c r="L58" s="51" t="str">
        <f t="shared" si="10"/>
        <v>IRON CAR</v>
      </c>
      <c r="M58" s="51" t="str">
        <f t="shared" si="10"/>
        <v>Agrigeek</v>
      </c>
      <c r="N58" s="51">
        <f t="shared" si="10"/>
        <v>0</v>
      </c>
      <c r="O58" s="51">
        <f t="shared" si="10"/>
        <v>0</v>
      </c>
      <c r="P58" s="51">
        <f t="shared" si="10"/>
        <v>0</v>
      </c>
      <c r="Q58" s="51">
        <f t="shared" si="10"/>
        <v>0</v>
      </c>
      <c r="R58" s="51">
        <f t="shared" si="10"/>
        <v>0</v>
      </c>
      <c r="S58" s="51">
        <f t="shared" si="10"/>
        <v>0</v>
      </c>
      <c r="T58" s="51">
        <f t="shared" si="10"/>
        <v>0</v>
      </c>
      <c r="U58" s="51">
        <f t="shared" si="10"/>
        <v>0</v>
      </c>
      <c r="V58" s="51">
        <f t="shared" si="10"/>
        <v>0</v>
      </c>
      <c r="W58" s="52" t="str">
        <f t="shared" si="10"/>
        <v xml:space="preserve"> </v>
      </c>
    </row>
    <row r="59" spans="1:23" ht="33.950000000000003" customHeight="1" x14ac:dyDescent="0.25">
      <c r="A59" s="82"/>
      <c r="B59" s="83" t="s">
        <v>41</v>
      </c>
      <c r="C59" s="51" t="str">
        <f t="shared" ref="C59:W59" si="11">C6</f>
        <v>Lycée</v>
      </c>
      <c r="D59" s="51" t="str">
        <f t="shared" si="11"/>
        <v>Lycée</v>
      </c>
      <c r="E59" s="51" t="str">
        <f t="shared" si="11"/>
        <v>Lycée</v>
      </c>
      <c r="F59" s="51" t="str">
        <f t="shared" si="11"/>
        <v>Lycée</v>
      </c>
      <c r="G59" s="51" t="str">
        <f t="shared" si="11"/>
        <v>Lycée</v>
      </c>
      <c r="H59" s="51" t="str">
        <f t="shared" si="11"/>
        <v>Lycée</v>
      </c>
      <c r="I59" s="51" t="str">
        <f t="shared" si="11"/>
        <v>Lycée</v>
      </c>
      <c r="J59" s="51" t="str">
        <f t="shared" si="11"/>
        <v>Lycée</v>
      </c>
      <c r="K59" s="51" t="str">
        <f t="shared" si="11"/>
        <v>Collège</v>
      </c>
      <c r="L59" s="51" t="str">
        <f t="shared" si="11"/>
        <v>Lycée</v>
      </c>
      <c r="M59" s="51" t="str">
        <f t="shared" si="11"/>
        <v>Collège</v>
      </c>
      <c r="N59" s="51">
        <f t="shared" si="11"/>
        <v>0</v>
      </c>
      <c r="O59" s="51">
        <f t="shared" si="11"/>
        <v>0</v>
      </c>
      <c r="P59" s="51">
        <f t="shared" si="11"/>
        <v>0</v>
      </c>
      <c r="Q59" s="51">
        <f t="shared" si="11"/>
        <v>0</v>
      </c>
      <c r="R59" s="51">
        <f t="shared" si="11"/>
        <v>0</v>
      </c>
      <c r="S59" s="51">
        <f t="shared" si="11"/>
        <v>0</v>
      </c>
      <c r="T59" s="51">
        <f t="shared" si="11"/>
        <v>0</v>
      </c>
      <c r="U59" s="51">
        <f t="shared" si="11"/>
        <v>0</v>
      </c>
      <c r="V59" s="51">
        <f t="shared" si="11"/>
        <v>0</v>
      </c>
      <c r="W59" s="52" t="str">
        <f t="shared" si="11"/>
        <v xml:space="preserve"> </v>
      </c>
    </row>
    <row r="60" spans="1:23" ht="33.950000000000003" customHeight="1" x14ac:dyDescent="0.25">
      <c r="B60" s="83" t="s">
        <v>44</v>
      </c>
      <c r="C60" s="51" t="str">
        <f t="shared" ref="C60:W60" si="12">C7</f>
        <v>Emile Combes</v>
      </c>
      <c r="D60" s="51" t="str">
        <f t="shared" si="12"/>
        <v>Maurice Genevoix</v>
      </c>
      <c r="E60" s="51" t="str">
        <f t="shared" si="12"/>
        <v>Emile Combes</v>
      </c>
      <c r="F60" s="51" t="str">
        <f t="shared" si="12"/>
        <v>Maurice Genevoix</v>
      </c>
      <c r="G60" s="51" t="str">
        <f t="shared" si="12"/>
        <v>Maurice Genevoix</v>
      </c>
      <c r="H60" s="51" t="str">
        <f t="shared" si="12"/>
        <v>Maurice Genevoix</v>
      </c>
      <c r="I60" s="51" t="str">
        <f t="shared" si="12"/>
        <v>Emile Combes</v>
      </c>
      <c r="J60" s="51" t="str">
        <f t="shared" si="12"/>
        <v>Maurice Genevoix</v>
      </c>
      <c r="K60" s="51" t="str">
        <f t="shared" si="12"/>
        <v>André Brouillet</v>
      </c>
      <c r="L60" s="51" t="str">
        <f t="shared" si="12"/>
        <v>Maurice Genevoix</v>
      </c>
      <c r="M60" s="51" t="str">
        <f t="shared" si="12"/>
        <v>André Brouillet</v>
      </c>
      <c r="N60" s="51">
        <f t="shared" si="12"/>
        <v>0</v>
      </c>
      <c r="O60" s="51">
        <f t="shared" si="12"/>
        <v>0</v>
      </c>
      <c r="P60" s="51">
        <f t="shared" si="12"/>
        <v>0</v>
      </c>
      <c r="Q60" s="51">
        <f t="shared" si="12"/>
        <v>0</v>
      </c>
      <c r="R60" s="51">
        <f t="shared" si="12"/>
        <v>0</v>
      </c>
      <c r="S60" s="51">
        <f t="shared" si="12"/>
        <v>0</v>
      </c>
      <c r="T60" s="51">
        <f t="shared" si="12"/>
        <v>0</v>
      </c>
      <c r="U60" s="51">
        <f t="shared" si="12"/>
        <v>0</v>
      </c>
      <c r="V60" s="51">
        <f t="shared" si="12"/>
        <v>0</v>
      </c>
      <c r="W60" s="52">
        <f t="shared" si="12"/>
        <v>0</v>
      </c>
    </row>
    <row r="61" spans="1:23" ht="33.950000000000003" customHeight="1" x14ac:dyDescent="0.25">
      <c r="B61" s="83" t="s">
        <v>45</v>
      </c>
      <c r="C61" s="51" t="str">
        <f t="shared" ref="C61:W61" si="13">C8</f>
        <v>Pons</v>
      </c>
      <c r="D61" s="51" t="str">
        <f t="shared" si="13"/>
        <v>Bressuire</v>
      </c>
      <c r="E61" s="51" t="str">
        <f t="shared" si="13"/>
        <v>Pons</v>
      </c>
      <c r="F61" s="51" t="str">
        <f t="shared" si="13"/>
        <v>Bressuire</v>
      </c>
      <c r="G61" s="51" t="str">
        <f t="shared" si="13"/>
        <v>Bressuire</v>
      </c>
      <c r="H61" s="51" t="str">
        <f t="shared" si="13"/>
        <v>Bressuire</v>
      </c>
      <c r="I61" s="51" t="str">
        <f t="shared" si="13"/>
        <v>Pons</v>
      </c>
      <c r="J61" s="51" t="str">
        <f t="shared" si="13"/>
        <v>Bressuire</v>
      </c>
      <c r="K61" s="51" t="str">
        <f t="shared" si="13"/>
        <v>Couhé</v>
      </c>
      <c r="L61" s="51" t="str">
        <f t="shared" si="13"/>
        <v>Bressuire</v>
      </c>
      <c r="M61" s="51" t="str">
        <f t="shared" si="13"/>
        <v>Couhé</v>
      </c>
      <c r="N61" s="51">
        <f t="shared" si="13"/>
        <v>0</v>
      </c>
      <c r="O61" s="51">
        <f t="shared" si="13"/>
        <v>0</v>
      </c>
      <c r="P61" s="51">
        <f t="shared" si="13"/>
        <v>0</v>
      </c>
      <c r="Q61" s="51">
        <f t="shared" si="13"/>
        <v>0</v>
      </c>
      <c r="R61" s="51">
        <f t="shared" si="13"/>
        <v>0</v>
      </c>
      <c r="S61" s="51">
        <f t="shared" si="13"/>
        <v>0</v>
      </c>
      <c r="T61" s="51">
        <f t="shared" si="13"/>
        <v>0</v>
      </c>
      <c r="U61" s="51">
        <f t="shared" si="13"/>
        <v>0</v>
      </c>
      <c r="V61" s="51">
        <f t="shared" si="13"/>
        <v>0</v>
      </c>
      <c r="W61" s="52" t="str">
        <f t="shared" si="13"/>
        <v xml:space="preserve"> </v>
      </c>
    </row>
    <row r="62" spans="1:23" ht="14.1" customHeight="1" x14ac:dyDescent="0.25">
      <c r="B62" s="279" t="s">
        <v>117</v>
      </c>
      <c r="C62" s="282">
        <f>'Eval Soutenance'!C22</f>
        <v>8</v>
      </c>
      <c r="D62" s="282">
        <f>'Eval Soutenance'!D22</f>
        <v>19</v>
      </c>
      <c r="E62" s="282">
        <f>'Eval Soutenance'!E22</f>
        <v>27</v>
      </c>
      <c r="F62" s="282">
        <f>'Eval Soutenance'!F22</f>
        <v>26</v>
      </c>
      <c r="G62" s="282">
        <f>'Eval Soutenance'!G22</f>
        <v>28</v>
      </c>
      <c r="H62" s="282">
        <f>'Eval Soutenance'!H22</f>
        <v>26</v>
      </c>
      <c r="I62" s="282">
        <f>'Eval Soutenance'!I22</f>
        <v>18</v>
      </c>
      <c r="J62" s="282">
        <f>'Eval Soutenance'!J22</f>
        <v>16</v>
      </c>
      <c r="K62" s="282">
        <f>'Eval Soutenance'!K22</f>
        <v>15</v>
      </c>
      <c r="L62" s="282">
        <f>'Eval Soutenance'!L22</f>
        <v>24</v>
      </c>
      <c r="M62" s="282">
        <f>'Eval Soutenance'!M22</f>
        <v>20</v>
      </c>
      <c r="N62" s="282">
        <f>'Eval Soutenance'!N22</f>
        <v>0</v>
      </c>
      <c r="O62" s="282">
        <f>'Eval Soutenance'!O22</f>
        <v>0</v>
      </c>
      <c r="P62" s="282">
        <f>'Eval Soutenance'!P22</f>
        <v>0</v>
      </c>
      <c r="Q62" s="282">
        <f>'Eval Soutenance'!Q22</f>
        <v>0</v>
      </c>
      <c r="R62" s="282">
        <f>'Eval Soutenance'!R22</f>
        <v>0</v>
      </c>
      <c r="S62" s="282">
        <f>'Eval Soutenance'!S22</f>
        <v>0</v>
      </c>
      <c r="T62" s="282">
        <f>'Eval Soutenance'!T22</f>
        <v>0</v>
      </c>
      <c r="U62" s="282">
        <f>'Eval Soutenance'!U22</f>
        <v>0</v>
      </c>
      <c r="V62" s="282">
        <f>'Eval Soutenance'!V22</f>
        <v>0</v>
      </c>
      <c r="W62" s="282">
        <f>'Eval Soutenance'!W22</f>
        <v>0</v>
      </c>
    </row>
    <row r="63" spans="1:23" ht="6.95" customHeight="1" x14ac:dyDescent="0.25">
      <c r="B63" s="279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</row>
    <row r="64" spans="1:23" ht="6.95" customHeight="1" x14ac:dyDescent="0.25">
      <c r="B64" s="279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</row>
    <row r="65" spans="2:23" x14ac:dyDescent="0.25">
      <c r="B65" s="91" t="s">
        <v>93</v>
      </c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</row>
    <row r="66" spans="2:23" ht="6.95" customHeight="1" x14ac:dyDescent="0.25">
      <c r="B66" s="279" t="s">
        <v>118</v>
      </c>
      <c r="C66" s="280">
        <f>'Eval Stands'!C10</f>
        <v>10</v>
      </c>
      <c r="D66" s="280">
        <f>'Eval Stands'!D10</f>
        <v>14</v>
      </c>
      <c r="E66" s="280">
        <f>'Eval Stands'!E10</f>
        <v>16</v>
      </c>
      <c r="F66" s="280">
        <f>'Eval Stands'!F10</f>
        <v>18</v>
      </c>
      <c r="G66" s="280">
        <f>'Eval Stands'!G10</f>
        <v>17</v>
      </c>
      <c r="H66" s="280">
        <f>'Eval Stands'!H10</f>
        <v>20</v>
      </c>
      <c r="I66" s="280">
        <f>'Eval Stands'!I10</f>
        <v>10</v>
      </c>
      <c r="J66" s="280">
        <f>'Eval Stands'!J10</f>
        <v>11</v>
      </c>
      <c r="K66" s="280">
        <f>'Eval Stands'!K10</f>
        <v>15</v>
      </c>
      <c r="L66" s="280">
        <f>'Eval Stands'!L10</f>
        <v>15</v>
      </c>
      <c r="M66" s="280">
        <f>'Eval Stands'!M10</f>
        <v>10</v>
      </c>
      <c r="N66" s="280">
        <f>'Eval Stands'!N10</f>
        <v>0</v>
      </c>
      <c r="O66" s="280">
        <f>'Eval Stands'!O10</f>
        <v>0</v>
      </c>
      <c r="P66" s="280">
        <f>'Eval Stands'!P10</f>
        <v>0</v>
      </c>
      <c r="Q66" s="280">
        <f>'Eval Stands'!Q10</f>
        <v>0</v>
      </c>
      <c r="R66" s="280">
        <f>'Eval Stands'!R10</f>
        <v>0</v>
      </c>
      <c r="S66" s="280">
        <f>'Eval Stands'!S10</f>
        <v>0</v>
      </c>
      <c r="T66" s="280">
        <f>'Eval Stands'!T10</f>
        <v>0</v>
      </c>
      <c r="U66" s="280">
        <f>'Eval Stands'!U10</f>
        <v>0</v>
      </c>
      <c r="V66" s="280">
        <f>'Eval Stands'!V10</f>
        <v>0</v>
      </c>
      <c r="W66" s="281">
        <f>'Eval Stands'!W10</f>
        <v>0</v>
      </c>
    </row>
    <row r="67" spans="2:23" ht="6.95" customHeight="1" x14ac:dyDescent="0.25">
      <c r="B67" s="279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1"/>
    </row>
    <row r="68" spans="2:23" ht="6.95" customHeight="1" x14ac:dyDescent="0.25">
      <c r="B68" s="279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1"/>
    </row>
    <row r="69" spans="2:23" x14ac:dyDescent="0.25">
      <c r="B69" s="91" t="s">
        <v>59</v>
      </c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1"/>
    </row>
    <row r="70" spans="2:23" ht="6.95" customHeight="1" x14ac:dyDescent="0.25">
      <c r="B70" s="279" t="s">
        <v>119</v>
      </c>
      <c r="C70" s="280">
        <f>'Eval Stands'!C14</f>
        <v>15</v>
      </c>
      <c r="D70" s="280">
        <f>'Eval Stands'!D14</f>
        <v>23</v>
      </c>
      <c r="E70" s="280">
        <f>'Eval Stands'!E14</f>
        <v>25</v>
      </c>
      <c r="F70" s="280">
        <f>'Eval Stands'!F14</f>
        <v>26</v>
      </c>
      <c r="G70" s="280">
        <f>'Eval Stands'!G14</f>
        <v>25</v>
      </c>
      <c r="H70" s="280">
        <f>'Eval Stands'!H14</f>
        <v>28</v>
      </c>
      <c r="I70" s="280">
        <f>'Eval Stands'!I14</f>
        <v>15</v>
      </c>
      <c r="J70" s="280">
        <f>'Eval Stands'!J14</f>
        <v>11</v>
      </c>
      <c r="K70" s="280">
        <f>'Eval Stands'!K14</f>
        <v>15</v>
      </c>
      <c r="L70" s="280">
        <f>'Eval Stands'!L14</f>
        <v>21</v>
      </c>
      <c r="M70" s="280">
        <f>'Eval Stands'!M14</f>
        <v>23</v>
      </c>
      <c r="N70" s="280">
        <f>'Eval Stands'!N14</f>
        <v>0</v>
      </c>
      <c r="O70" s="280">
        <f>'Eval Stands'!O14</f>
        <v>0</v>
      </c>
      <c r="P70" s="280">
        <f>'Eval Stands'!P14</f>
        <v>0</v>
      </c>
      <c r="Q70" s="280">
        <f>'Eval Stands'!Q14</f>
        <v>0</v>
      </c>
      <c r="R70" s="280">
        <f>'Eval Stands'!R14</f>
        <v>0</v>
      </c>
      <c r="S70" s="280">
        <f>'Eval Stands'!S14</f>
        <v>0</v>
      </c>
      <c r="T70" s="280">
        <f>'Eval Stands'!T14</f>
        <v>0</v>
      </c>
      <c r="U70" s="280">
        <f>'Eval Stands'!U14</f>
        <v>0</v>
      </c>
      <c r="V70" s="280">
        <f>'Eval Stands'!V14</f>
        <v>0</v>
      </c>
      <c r="W70" s="281">
        <f>'Eval Stands'!W14</f>
        <v>0</v>
      </c>
    </row>
    <row r="71" spans="2:23" ht="6.95" customHeight="1" x14ac:dyDescent="0.25">
      <c r="B71" s="279"/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280"/>
      <c r="O71" s="280"/>
      <c r="P71" s="280"/>
      <c r="Q71" s="280"/>
      <c r="R71" s="280"/>
      <c r="S71" s="280"/>
      <c r="T71" s="280"/>
      <c r="U71" s="280"/>
      <c r="V71" s="280"/>
      <c r="W71" s="281"/>
    </row>
    <row r="72" spans="2:23" ht="6.95" customHeight="1" x14ac:dyDescent="0.25">
      <c r="B72" s="279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280"/>
      <c r="T72" s="280"/>
      <c r="U72" s="280"/>
      <c r="V72" s="280"/>
      <c r="W72" s="281"/>
    </row>
    <row r="73" spans="2:23" x14ac:dyDescent="0.25">
      <c r="B73" s="91" t="s">
        <v>61</v>
      </c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1"/>
    </row>
    <row r="74" spans="2:23" ht="6.95" customHeight="1" x14ac:dyDescent="0.25">
      <c r="B74" s="279" t="s">
        <v>120</v>
      </c>
      <c r="C74" s="280">
        <f>'Eval Stands'!C18</f>
        <v>11</v>
      </c>
      <c r="D74" s="280">
        <f>'Eval Stands'!D18</f>
        <v>18</v>
      </c>
      <c r="E74" s="280">
        <f>'Eval Stands'!E18</f>
        <v>22</v>
      </c>
      <c r="F74" s="280">
        <f>'Eval Stands'!F18</f>
        <v>22</v>
      </c>
      <c r="G74" s="280">
        <f>'Eval Stands'!G18</f>
        <v>20</v>
      </c>
      <c r="H74" s="280">
        <f>'Eval Stands'!H18</f>
        <v>18</v>
      </c>
      <c r="I74" s="280">
        <f>'Eval Stands'!I18</f>
        <v>11</v>
      </c>
      <c r="J74" s="280">
        <f>'Eval Stands'!J18</f>
        <v>9</v>
      </c>
      <c r="K74" s="280">
        <f>'Eval Stands'!K18</f>
        <v>16</v>
      </c>
      <c r="L74" s="280">
        <f>'Eval Stands'!L18</f>
        <v>20</v>
      </c>
      <c r="M74" s="280">
        <f>'Eval Stands'!M18</f>
        <v>13</v>
      </c>
      <c r="N74" s="280">
        <f>'Eval Stands'!N18</f>
        <v>0</v>
      </c>
      <c r="O74" s="280">
        <f>'Eval Stands'!O18</f>
        <v>0</v>
      </c>
      <c r="P74" s="280">
        <f>'Eval Stands'!P18</f>
        <v>0</v>
      </c>
      <c r="Q74" s="280">
        <f>'Eval Stands'!Q18</f>
        <v>0</v>
      </c>
      <c r="R74" s="280">
        <f>'Eval Stands'!R18</f>
        <v>0</v>
      </c>
      <c r="S74" s="280">
        <f>'Eval Stands'!S18</f>
        <v>0</v>
      </c>
      <c r="T74" s="280">
        <f>'Eval Stands'!T18</f>
        <v>0</v>
      </c>
      <c r="U74" s="280">
        <f>'Eval Stands'!U18</f>
        <v>0</v>
      </c>
      <c r="V74" s="280">
        <f>'Eval Stands'!V18</f>
        <v>0</v>
      </c>
      <c r="W74" s="281">
        <f>'Eval Stands'!W18</f>
        <v>0</v>
      </c>
    </row>
    <row r="75" spans="2:23" ht="6.95" customHeight="1" x14ac:dyDescent="0.25">
      <c r="B75" s="279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1"/>
    </row>
    <row r="76" spans="2:23" ht="6.95" customHeight="1" x14ac:dyDescent="0.25">
      <c r="B76" s="279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1"/>
    </row>
    <row r="77" spans="2:23" x14ac:dyDescent="0.25">
      <c r="B77" s="91" t="s">
        <v>61</v>
      </c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1"/>
    </row>
    <row r="78" spans="2:23" ht="6.95" customHeight="1" x14ac:dyDescent="0.25">
      <c r="B78" s="279" t="s">
        <v>121</v>
      </c>
      <c r="C78" s="280">
        <f>'Eval Stands'!C22</f>
        <v>7</v>
      </c>
      <c r="D78" s="280">
        <f>'Eval Stands'!D22</f>
        <v>12</v>
      </c>
      <c r="E78" s="280">
        <f>'Eval Stands'!E22</f>
        <v>12</v>
      </c>
      <c r="F78" s="280">
        <f>'Eval Stands'!F22</f>
        <v>14</v>
      </c>
      <c r="G78" s="280">
        <f>'Eval Stands'!G22</f>
        <v>11</v>
      </c>
      <c r="H78" s="280">
        <f>'Eval Stands'!H22</f>
        <v>14</v>
      </c>
      <c r="I78" s="280">
        <f>'Eval Stands'!I22</f>
        <v>8</v>
      </c>
      <c r="J78" s="280">
        <f>'Eval Stands'!J22</f>
        <v>6</v>
      </c>
      <c r="K78" s="280">
        <f>'Eval Stands'!K22</f>
        <v>9</v>
      </c>
      <c r="L78" s="280">
        <f>'Eval Stands'!L22</f>
        <v>13</v>
      </c>
      <c r="M78" s="280">
        <f>'Eval Stands'!M22</f>
        <v>12</v>
      </c>
      <c r="N78" s="280">
        <f>'Eval Stands'!N22</f>
        <v>0</v>
      </c>
      <c r="O78" s="280">
        <f>'Eval Stands'!O22</f>
        <v>0</v>
      </c>
      <c r="P78" s="280">
        <f>'Eval Stands'!P22</f>
        <v>0</v>
      </c>
      <c r="Q78" s="280">
        <f>'Eval Stands'!Q22</f>
        <v>0</v>
      </c>
      <c r="R78" s="280">
        <f>'Eval Stands'!R22</f>
        <v>0</v>
      </c>
      <c r="S78" s="280">
        <f>'Eval Stands'!S22</f>
        <v>0</v>
      </c>
      <c r="T78" s="280">
        <f>'Eval Stands'!T22</f>
        <v>0</v>
      </c>
      <c r="U78" s="280">
        <f>'Eval Stands'!U22</f>
        <v>0</v>
      </c>
      <c r="V78" s="280">
        <f>'Eval Stands'!V22</f>
        <v>0</v>
      </c>
      <c r="W78" s="281">
        <f>'Eval Stands'!W22</f>
        <v>0</v>
      </c>
    </row>
    <row r="79" spans="2:23" ht="6.95" customHeight="1" x14ac:dyDescent="0.25">
      <c r="B79" s="279"/>
      <c r="C79" s="280"/>
      <c r="D79" s="280"/>
      <c r="E79" s="280"/>
      <c r="F79" s="280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1"/>
    </row>
    <row r="80" spans="2:23" ht="6.95" customHeight="1" x14ac:dyDescent="0.25">
      <c r="B80" s="279"/>
      <c r="C80" s="280"/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0"/>
      <c r="T80" s="280"/>
      <c r="U80" s="280"/>
      <c r="V80" s="280"/>
      <c r="W80" s="281"/>
    </row>
    <row r="81" spans="1:23" ht="16.5" thickBot="1" x14ac:dyDescent="0.3">
      <c r="B81" s="92" t="s">
        <v>57</v>
      </c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6"/>
    </row>
    <row r="82" spans="1:23" ht="18.95" customHeight="1" thickBot="1" x14ac:dyDescent="0.3">
      <c r="B82" s="93" t="s">
        <v>115</v>
      </c>
    </row>
    <row r="83" spans="1:23" ht="18.95" customHeight="1" thickBot="1" x14ac:dyDescent="0.3">
      <c r="B83" s="86" t="s">
        <v>122</v>
      </c>
      <c r="C83" s="87">
        <f>SUM(C62:C82)</f>
        <v>51</v>
      </c>
      <c r="D83" s="87">
        <f t="shared" ref="D83:W83" si="14">SUM(D62:D82)</f>
        <v>86</v>
      </c>
      <c r="E83" s="87">
        <f t="shared" si="14"/>
        <v>102</v>
      </c>
      <c r="F83" s="87">
        <f t="shared" si="14"/>
        <v>106</v>
      </c>
      <c r="G83" s="87">
        <f t="shared" si="14"/>
        <v>101</v>
      </c>
      <c r="H83" s="87">
        <f t="shared" si="14"/>
        <v>106</v>
      </c>
      <c r="I83" s="87">
        <f t="shared" si="14"/>
        <v>62</v>
      </c>
      <c r="J83" s="87">
        <f t="shared" si="14"/>
        <v>53</v>
      </c>
      <c r="K83" s="87">
        <f t="shared" si="14"/>
        <v>70</v>
      </c>
      <c r="L83" s="87">
        <f t="shared" si="14"/>
        <v>93</v>
      </c>
      <c r="M83" s="87">
        <f t="shared" si="14"/>
        <v>78</v>
      </c>
      <c r="N83" s="87">
        <f t="shared" si="14"/>
        <v>0</v>
      </c>
      <c r="O83" s="87">
        <f t="shared" si="14"/>
        <v>0</v>
      </c>
      <c r="P83" s="87">
        <f t="shared" si="14"/>
        <v>0</v>
      </c>
      <c r="Q83" s="87">
        <f t="shared" si="14"/>
        <v>0</v>
      </c>
      <c r="R83" s="87">
        <f t="shared" si="14"/>
        <v>0</v>
      </c>
      <c r="S83" s="87">
        <f t="shared" si="14"/>
        <v>0</v>
      </c>
      <c r="T83" s="87">
        <f t="shared" si="14"/>
        <v>0</v>
      </c>
      <c r="U83" s="87">
        <f t="shared" si="14"/>
        <v>0</v>
      </c>
      <c r="V83" s="87">
        <f t="shared" si="14"/>
        <v>0</v>
      </c>
      <c r="W83" s="89">
        <f t="shared" si="14"/>
        <v>0</v>
      </c>
    </row>
    <row r="84" spans="1:23" ht="18.95" customHeight="1" thickBot="1" x14ac:dyDescent="0.3"/>
    <row r="85" spans="1:23" ht="18.95" customHeight="1" thickBot="1" x14ac:dyDescent="0.3">
      <c r="B85" s="86" t="s">
        <v>110</v>
      </c>
      <c r="C85" s="87">
        <f>RANK(C83,$C83:$W83,0)</f>
        <v>11</v>
      </c>
      <c r="D85" s="87">
        <f t="shared" ref="D85:W85" si="15">RANK(D83,$C83:$W83,0)</f>
        <v>6</v>
      </c>
      <c r="E85" s="87">
        <f t="shared" si="15"/>
        <v>3</v>
      </c>
      <c r="F85" s="87">
        <f t="shared" si="15"/>
        <v>1</v>
      </c>
      <c r="G85" s="87">
        <f t="shared" si="15"/>
        <v>4</v>
      </c>
      <c r="H85" s="87">
        <f t="shared" si="15"/>
        <v>1</v>
      </c>
      <c r="I85" s="87">
        <f t="shared" si="15"/>
        <v>9</v>
      </c>
      <c r="J85" s="87">
        <f t="shared" si="15"/>
        <v>10</v>
      </c>
      <c r="K85" s="87">
        <f t="shared" si="15"/>
        <v>8</v>
      </c>
      <c r="L85" s="87">
        <f t="shared" si="15"/>
        <v>5</v>
      </c>
      <c r="M85" s="87">
        <f t="shared" si="15"/>
        <v>7</v>
      </c>
      <c r="N85" s="87">
        <f t="shared" si="15"/>
        <v>12</v>
      </c>
      <c r="O85" s="87">
        <f t="shared" si="15"/>
        <v>12</v>
      </c>
      <c r="P85" s="87">
        <f t="shared" si="15"/>
        <v>12</v>
      </c>
      <c r="Q85" s="87">
        <f t="shared" si="15"/>
        <v>12</v>
      </c>
      <c r="R85" s="87">
        <f t="shared" si="15"/>
        <v>12</v>
      </c>
      <c r="S85" s="87">
        <f t="shared" si="15"/>
        <v>12</v>
      </c>
      <c r="T85" s="87">
        <f t="shared" si="15"/>
        <v>12</v>
      </c>
      <c r="U85" s="87">
        <f t="shared" si="15"/>
        <v>12</v>
      </c>
      <c r="V85" s="87">
        <f t="shared" si="15"/>
        <v>12</v>
      </c>
      <c r="W85" s="89">
        <f t="shared" si="15"/>
        <v>12</v>
      </c>
    </row>
    <row r="86" spans="1:23" ht="18.95" customHeight="1" x14ac:dyDescent="0.25"/>
    <row r="88" spans="1:23" ht="16.5" thickBot="1" x14ac:dyDescent="0.3"/>
    <row r="89" spans="1:23" ht="18.95" customHeight="1" thickBot="1" x14ac:dyDescent="0.3">
      <c r="D89" s="276" t="s">
        <v>123</v>
      </c>
      <c r="E89" s="277"/>
      <c r="F89" s="277"/>
      <c r="G89" s="277"/>
      <c r="H89" s="277"/>
      <c r="I89" s="277"/>
      <c r="J89" s="278"/>
    </row>
    <row r="90" spans="1:23" ht="18.95" customHeight="1" thickBot="1" x14ac:dyDescent="0.3"/>
    <row r="91" spans="1:23" ht="18.95" customHeight="1" x14ac:dyDescent="0.25">
      <c r="B91" s="79" t="s">
        <v>54</v>
      </c>
      <c r="C91" s="80">
        <v>1</v>
      </c>
      <c r="D91" s="80">
        <v>2</v>
      </c>
      <c r="E91" s="80">
        <v>3</v>
      </c>
      <c r="F91" s="80">
        <v>4</v>
      </c>
      <c r="G91" s="80">
        <v>5</v>
      </c>
      <c r="H91" s="80">
        <v>6</v>
      </c>
      <c r="I91" s="80">
        <v>7</v>
      </c>
      <c r="J91" s="80">
        <v>8</v>
      </c>
      <c r="K91" s="80">
        <v>9</v>
      </c>
      <c r="L91" s="80">
        <v>10</v>
      </c>
      <c r="M91" s="80">
        <v>11</v>
      </c>
      <c r="N91" s="80">
        <v>12</v>
      </c>
      <c r="O91" s="80">
        <v>13</v>
      </c>
      <c r="P91" s="80">
        <v>14</v>
      </c>
      <c r="Q91" s="80">
        <v>15</v>
      </c>
      <c r="R91" s="80">
        <v>16</v>
      </c>
      <c r="S91" s="80">
        <v>17</v>
      </c>
      <c r="T91" s="80">
        <v>18</v>
      </c>
      <c r="U91" s="80">
        <v>19</v>
      </c>
      <c r="V91" s="80">
        <v>20</v>
      </c>
      <c r="W91" s="81">
        <v>21</v>
      </c>
    </row>
    <row r="92" spans="1:23" ht="33.950000000000003" customHeight="1" x14ac:dyDescent="0.25">
      <c r="B92" s="83" t="s">
        <v>55</v>
      </c>
      <c r="C92" s="51" t="str">
        <f t="shared" ref="C92:W92" si="16">C5</f>
        <v>Méléma</v>
      </c>
      <c r="D92" s="51" t="str">
        <f t="shared" si="16"/>
        <v>ROLLERCOASTER</v>
      </c>
      <c r="E92" s="51" t="str">
        <f t="shared" si="16"/>
        <v>HAB5</v>
      </c>
      <c r="F92" s="51" t="str">
        <f t="shared" si="16"/>
        <v>LUCKY PILOTS</v>
      </c>
      <c r="G92" s="51" t="str">
        <f t="shared" si="16"/>
        <v xml:space="preserve">R'MES </v>
      </c>
      <c r="H92" s="51" t="str">
        <f t="shared" si="16"/>
        <v xml:space="preserve">WINNER GAMES </v>
      </c>
      <c r="I92" s="51" t="str">
        <f t="shared" si="16"/>
        <v>M81</v>
      </c>
      <c r="J92" s="51" t="str">
        <f t="shared" si="16"/>
        <v>RASTA CAR</v>
      </c>
      <c r="K92" s="51" t="str">
        <f t="shared" si="16"/>
        <v>WWF Racing</v>
      </c>
      <c r="L92" s="51" t="str">
        <f t="shared" si="16"/>
        <v>IRON CAR</v>
      </c>
      <c r="M92" s="51" t="str">
        <f t="shared" si="16"/>
        <v>Agrigeek</v>
      </c>
      <c r="N92" s="51">
        <f t="shared" si="16"/>
        <v>0</v>
      </c>
      <c r="O92" s="51">
        <f t="shared" si="16"/>
        <v>0</v>
      </c>
      <c r="P92" s="51">
        <f t="shared" si="16"/>
        <v>0</v>
      </c>
      <c r="Q92" s="51">
        <f t="shared" si="16"/>
        <v>0</v>
      </c>
      <c r="R92" s="51">
        <f t="shared" si="16"/>
        <v>0</v>
      </c>
      <c r="S92" s="51">
        <f t="shared" si="16"/>
        <v>0</v>
      </c>
      <c r="T92" s="51">
        <f t="shared" si="16"/>
        <v>0</v>
      </c>
      <c r="U92" s="51">
        <f t="shared" si="16"/>
        <v>0</v>
      </c>
      <c r="V92" s="51">
        <f t="shared" si="16"/>
        <v>0</v>
      </c>
      <c r="W92" s="52" t="str">
        <f t="shared" si="16"/>
        <v xml:space="preserve"> </v>
      </c>
    </row>
    <row r="93" spans="1:23" ht="33.950000000000003" customHeight="1" x14ac:dyDescent="0.25">
      <c r="A93" s="82"/>
      <c r="B93" s="83" t="s">
        <v>41</v>
      </c>
      <c r="C93" s="51" t="str">
        <f t="shared" ref="C93:W93" si="17">C6</f>
        <v>Lycée</v>
      </c>
      <c r="D93" s="51" t="str">
        <f t="shared" si="17"/>
        <v>Lycée</v>
      </c>
      <c r="E93" s="51" t="str">
        <f t="shared" si="17"/>
        <v>Lycée</v>
      </c>
      <c r="F93" s="51" t="str">
        <f t="shared" si="17"/>
        <v>Lycée</v>
      </c>
      <c r="G93" s="51" t="str">
        <f t="shared" si="17"/>
        <v>Lycée</v>
      </c>
      <c r="H93" s="51" t="str">
        <f t="shared" si="17"/>
        <v>Lycée</v>
      </c>
      <c r="I93" s="51" t="str">
        <f t="shared" si="17"/>
        <v>Lycée</v>
      </c>
      <c r="J93" s="51" t="str">
        <f t="shared" si="17"/>
        <v>Lycée</v>
      </c>
      <c r="K93" s="51" t="str">
        <f t="shared" si="17"/>
        <v>Collège</v>
      </c>
      <c r="L93" s="51" t="str">
        <f t="shared" si="17"/>
        <v>Lycée</v>
      </c>
      <c r="M93" s="51" t="str">
        <f t="shared" si="17"/>
        <v>Collège</v>
      </c>
      <c r="N93" s="51">
        <f t="shared" si="17"/>
        <v>0</v>
      </c>
      <c r="O93" s="51">
        <f t="shared" si="17"/>
        <v>0</v>
      </c>
      <c r="P93" s="51">
        <f t="shared" si="17"/>
        <v>0</v>
      </c>
      <c r="Q93" s="51">
        <f t="shared" si="17"/>
        <v>0</v>
      </c>
      <c r="R93" s="51">
        <f t="shared" si="17"/>
        <v>0</v>
      </c>
      <c r="S93" s="51">
        <f t="shared" si="17"/>
        <v>0</v>
      </c>
      <c r="T93" s="51">
        <f t="shared" si="17"/>
        <v>0</v>
      </c>
      <c r="U93" s="51">
        <f t="shared" si="17"/>
        <v>0</v>
      </c>
      <c r="V93" s="51">
        <f t="shared" si="17"/>
        <v>0</v>
      </c>
      <c r="W93" s="52" t="str">
        <f t="shared" si="17"/>
        <v xml:space="preserve"> </v>
      </c>
    </row>
    <row r="94" spans="1:23" ht="33.950000000000003" customHeight="1" x14ac:dyDescent="0.25">
      <c r="B94" s="83" t="s">
        <v>44</v>
      </c>
      <c r="C94" s="51" t="str">
        <f t="shared" ref="C94:W94" si="18">C7</f>
        <v>Emile Combes</v>
      </c>
      <c r="D94" s="51" t="str">
        <f t="shared" si="18"/>
        <v>Maurice Genevoix</v>
      </c>
      <c r="E94" s="51" t="str">
        <f t="shared" si="18"/>
        <v>Emile Combes</v>
      </c>
      <c r="F94" s="51" t="str">
        <f t="shared" si="18"/>
        <v>Maurice Genevoix</v>
      </c>
      <c r="G94" s="51" t="str">
        <f t="shared" si="18"/>
        <v>Maurice Genevoix</v>
      </c>
      <c r="H94" s="51" t="str">
        <f t="shared" si="18"/>
        <v>Maurice Genevoix</v>
      </c>
      <c r="I94" s="51" t="str">
        <f t="shared" si="18"/>
        <v>Emile Combes</v>
      </c>
      <c r="J94" s="51" t="str">
        <f t="shared" si="18"/>
        <v>Maurice Genevoix</v>
      </c>
      <c r="K94" s="51" t="str">
        <f t="shared" si="18"/>
        <v>André Brouillet</v>
      </c>
      <c r="L94" s="51" t="str">
        <f t="shared" si="18"/>
        <v>Maurice Genevoix</v>
      </c>
      <c r="M94" s="51" t="str">
        <f t="shared" si="18"/>
        <v>André Brouillet</v>
      </c>
      <c r="N94" s="51">
        <f t="shared" si="18"/>
        <v>0</v>
      </c>
      <c r="O94" s="51">
        <f t="shared" si="18"/>
        <v>0</v>
      </c>
      <c r="P94" s="51">
        <f t="shared" si="18"/>
        <v>0</v>
      </c>
      <c r="Q94" s="51">
        <f t="shared" si="18"/>
        <v>0</v>
      </c>
      <c r="R94" s="51">
        <f t="shared" si="18"/>
        <v>0</v>
      </c>
      <c r="S94" s="51">
        <f t="shared" si="18"/>
        <v>0</v>
      </c>
      <c r="T94" s="51">
        <f t="shared" si="18"/>
        <v>0</v>
      </c>
      <c r="U94" s="51">
        <f t="shared" si="18"/>
        <v>0</v>
      </c>
      <c r="V94" s="51">
        <f t="shared" si="18"/>
        <v>0</v>
      </c>
      <c r="W94" s="52">
        <f t="shared" si="18"/>
        <v>0</v>
      </c>
    </row>
    <row r="95" spans="1:23" ht="33.950000000000003" customHeight="1" x14ac:dyDescent="0.25">
      <c r="B95" s="83" t="s">
        <v>45</v>
      </c>
      <c r="C95" s="51" t="str">
        <f t="shared" ref="C95:W95" si="19">C8</f>
        <v>Pons</v>
      </c>
      <c r="D95" s="51" t="str">
        <f t="shared" si="19"/>
        <v>Bressuire</v>
      </c>
      <c r="E95" s="51" t="str">
        <f t="shared" si="19"/>
        <v>Pons</v>
      </c>
      <c r="F95" s="51" t="str">
        <f t="shared" si="19"/>
        <v>Bressuire</v>
      </c>
      <c r="G95" s="51" t="str">
        <f t="shared" si="19"/>
        <v>Bressuire</v>
      </c>
      <c r="H95" s="51" t="str">
        <f t="shared" si="19"/>
        <v>Bressuire</v>
      </c>
      <c r="I95" s="51" t="str">
        <f t="shared" si="19"/>
        <v>Pons</v>
      </c>
      <c r="J95" s="51" t="str">
        <f t="shared" si="19"/>
        <v>Bressuire</v>
      </c>
      <c r="K95" s="51" t="str">
        <f t="shared" si="19"/>
        <v>Couhé</v>
      </c>
      <c r="L95" s="51" t="str">
        <f t="shared" si="19"/>
        <v>Bressuire</v>
      </c>
      <c r="M95" s="51" t="str">
        <f t="shared" si="19"/>
        <v>Couhé</v>
      </c>
      <c r="N95" s="51">
        <f t="shared" si="19"/>
        <v>0</v>
      </c>
      <c r="O95" s="51">
        <f t="shared" si="19"/>
        <v>0</v>
      </c>
      <c r="P95" s="51">
        <f t="shared" si="19"/>
        <v>0</v>
      </c>
      <c r="Q95" s="51">
        <f t="shared" si="19"/>
        <v>0</v>
      </c>
      <c r="R95" s="51">
        <f t="shared" si="19"/>
        <v>0</v>
      </c>
      <c r="S95" s="51">
        <f t="shared" si="19"/>
        <v>0</v>
      </c>
      <c r="T95" s="51">
        <f t="shared" si="19"/>
        <v>0</v>
      </c>
      <c r="U95" s="51">
        <f t="shared" si="19"/>
        <v>0</v>
      </c>
      <c r="V95" s="51">
        <f t="shared" si="19"/>
        <v>0</v>
      </c>
      <c r="W95" s="52" t="str">
        <f t="shared" si="19"/>
        <v xml:space="preserve"> </v>
      </c>
    </row>
    <row r="96" spans="1:23" ht="6.95" customHeight="1" x14ac:dyDescent="0.25">
      <c r="B96" s="279" t="s">
        <v>124</v>
      </c>
      <c r="C96" s="280">
        <f>'Eval Course'!C10</f>
        <v>85.5</v>
      </c>
      <c r="D96" s="280">
        <f>'Eval Course'!D10</f>
        <v>54</v>
      </c>
      <c r="E96" s="280">
        <f>'Eval Course'!E10</f>
        <v>76.5</v>
      </c>
      <c r="F96" s="280">
        <f>'Eval Course'!F10</f>
        <v>67.5</v>
      </c>
      <c r="G96" s="280">
        <f>'Eval Course'!G10</f>
        <v>72</v>
      </c>
      <c r="H96" s="280">
        <f>'Eval Course'!H10</f>
        <v>90</v>
      </c>
      <c r="I96" s="280">
        <f>'Eval Course'!I10</f>
        <v>85.5</v>
      </c>
      <c r="J96" s="280">
        <f>'Eval Course'!J10</f>
        <v>63</v>
      </c>
      <c r="K96" s="280">
        <f>'Eval Course'!K10</f>
        <v>49.5</v>
      </c>
      <c r="L96" s="280">
        <f>'Eval Course'!L10</f>
        <v>58.5</v>
      </c>
      <c r="M96" s="280">
        <f>'Eval Course'!M10</f>
        <v>49.5</v>
      </c>
      <c r="N96" s="280">
        <f>'Eval Course'!N10</f>
        <v>49.5</v>
      </c>
      <c r="O96" s="280">
        <f>'Eval Course'!O10</f>
        <v>49.5</v>
      </c>
      <c r="P96" s="280">
        <f>'Eval Course'!P10</f>
        <v>49.5</v>
      </c>
      <c r="Q96" s="280">
        <f>'Eval Course'!Q10</f>
        <v>49.5</v>
      </c>
      <c r="R96" s="280">
        <f>'Eval Course'!R10</f>
        <v>49.5</v>
      </c>
      <c r="S96" s="280">
        <f>'Eval Course'!S10</f>
        <v>49.5</v>
      </c>
      <c r="T96" s="280">
        <f>'Eval Course'!T10</f>
        <v>49.5</v>
      </c>
      <c r="U96" s="280">
        <f>'Eval Course'!U10</f>
        <v>49.5</v>
      </c>
      <c r="V96" s="280">
        <f>'Eval Course'!V10</f>
        <v>49.5</v>
      </c>
      <c r="W96" s="281">
        <f>'Eval Course'!W10</f>
        <v>49.5</v>
      </c>
    </row>
    <row r="97" spans="2:23" ht="6.95" customHeight="1" x14ac:dyDescent="0.25">
      <c r="B97" s="279"/>
      <c r="C97" s="280"/>
      <c r="D97" s="280"/>
      <c r="E97" s="280"/>
      <c r="F97" s="280"/>
      <c r="G97" s="280"/>
      <c r="H97" s="280"/>
      <c r="I97" s="280"/>
      <c r="J97" s="280"/>
      <c r="K97" s="280"/>
      <c r="L97" s="280"/>
      <c r="M97" s="280"/>
      <c r="N97" s="280"/>
      <c r="O97" s="280"/>
      <c r="P97" s="280"/>
      <c r="Q97" s="280"/>
      <c r="R97" s="280"/>
      <c r="S97" s="280"/>
      <c r="T97" s="280"/>
      <c r="U97" s="280"/>
      <c r="V97" s="280"/>
      <c r="W97" s="281"/>
    </row>
    <row r="98" spans="2:23" ht="6.95" customHeight="1" x14ac:dyDescent="0.25">
      <c r="B98" s="279"/>
      <c r="C98" s="280"/>
      <c r="D98" s="280"/>
      <c r="E98" s="280"/>
      <c r="F98" s="280"/>
      <c r="G98" s="280"/>
      <c r="H98" s="280"/>
      <c r="I98" s="280"/>
      <c r="J98" s="280"/>
      <c r="K98" s="280"/>
      <c r="L98" s="280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1"/>
    </row>
    <row r="99" spans="2:23" x14ac:dyDescent="0.25">
      <c r="B99" s="91" t="s">
        <v>125</v>
      </c>
      <c r="C99" s="280"/>
      <c r="D99" s="280"/>
      <c r="E99" s="280"/>
      <c r="F99" s="280"/>
      <c r="G99" s="280"/>
      <c r="H99" s="280"/>
      <c r="I99" s="280"/>
      <c r="J99" s="280"/>
      <c r="K99" s="280"/>
      <c r="L99" s="280"/>
      <c r="M99" s="280"/>
      <c r="N99" s="280"/>
      <c r="O99" s="280"/>
      <c r="P99" s="280"/>
      <c r="Q99" s="280"/>
      <c r="R99" s="280"/>
      <c r="S99" s="280"/>
      <c r="T99" s="280"/>
      <c r="U99" s="280"/>
      <c r="V99" s="280"/>
      <c r="W99" s="281"/>
    </row>
    <row r="100" spans="2:23" ht="6.95" customHeight="1" x14ac:dyDescent="0.25">
      <c r="B100" s="279" t="s">
        <v>126</v>
      </c>
      <c r="C100" s="280">
        <f>'Eval Course'!C19</f>
        <v>7</v>
      </c>
      <c r="D100" s="280">
        <f>'Eval Course'!D19</f>
        <v>9.5</v>
      </c>
      <c r="E100" s="280">
        <f>'Eval Course'!E19</f>
        <v>5.5</v>
      </c>
      <c r="F100" s="280">
        <f>'Eval Course'!F19</f>
        <v>8.5</v>
      </c>
      <c r="G100" s="280">
        <f>'Eval Course'!G19</f>
        <v>7.5</v>
      </c>
      <c r="H100" s="280">
        <f>'Eval Course'!H19</f>
        <v>8</v>
      </c>
      <c r="I100" s="280">
        <f>'Eval Course'!I19</f>
        <v>6</v>
      </c>
      <c r="J100" s="280">
        <f>'Eval Course'!J19</f>
        <v>9</v>
      </c>
      <c r="K100" s="280">
        <f>'Eval Course'!K19</f>
        <v>6.5</v>
      </c>
      <c r="L100" s="280">
        <f>'Eval Course'!L19</f>
        <v>10</v>
      </c>
      <c r="M100" s="280">
        <f>'Eval Course'!M19</f>
        <v>5</v>
      </c>
      <c r="N100" s="280" t="e">
        <f>'Eval Course'!N19</f>
        <v>#N/A</v>
      </c>
      <c r="O100" s="280" t="e">
        <f>'Eval Course'!O19</f>
        <v>#N/A</v>
      </c>
      <c r="P100" s="280" t="e">
        <f>'Eval Course'!P19</f>
        <v>#N/A</v>
      </c>
      <c r="Q100" s="280" t="e">
        <f>'Eval Course'!Q19</f>
        <v>#N/A</v>
      </c>
      <c r="R100" s="280" t="e">
        <f>'Eval Course'!R19</f>
        <v>#N/A</v>
      </c>
      <c r="S100" s="280" t="e">
        <f>'Eval Course'!S19</f>
        <v>#N/A</v>
      </c>
      <c r="T100" s="280" t="e">
        <f>'Eval Course'!T19</f>
        <v>#N/A</v>
      </c>
      <c r="U100" s="280" t="e">
        <f>'Eval Course'!U19</f>
        <v>#N/A</v>
      </c>
      <c r="V100" s="280" t="e">
        <f>'Eval Course'!V19</f>
        <v>#N/A</v>
      </c>
      <c r="W100" s="281" t="e">
        <f>'Eval Course'!W19</f>
        <v>#N/A</v>
      </c>
    </row>
    <row r="101" spans="2:23" ht="6.95" customHeight="1" x14ac:dyDescent="0.25">
      <c r="B101" s="279"/>
      <c r="C101" s="280"/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1"/>
    </row>
    <row r="102" spans="2:23" ht="6.95" customHeight="1" x14ac:dyDescent="0.25">
      <c r="B102" s="279"/>
      <c r="C102" s="280"/>
      <c r="D102" s="280"/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1"/>
    </row>
    <row r="103" spans="2:23" x14ac:dyDescent="0.25">
      <c r="B103" s="91" t="s">
        <v>64</v>
      </c>
      <c r="C103" s="280"/>
      <c r="D103" s="280"/>
      <c r="E103" s="280"/>
      <c r="F103" s="280"/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1"/>
    </row>
    <row r="104" spans="2:23" ht="6.95" customHeight="1" x14ac:dyDescent="0.25">
      <c r="B104" s="279" t="s">
        <v>159</v>
      </c>
      <c r="C104" s="280">
        <f>'Eval Respect Règlement'!D34</f>
        <v>24</v>
      </c>
      <c r="D104" s="280">
        <f>'Eval Respect Règlement'!E34</f>
        <v>17</v>
      </c>
      <c r="E104" s="280">
        <f>'Eval Respect Règlement'!F34</f>
        <v>21</v>
      </c>
      <c r="F104" s="280">
        <f>'Eval Respect Règlement'!G34</f>
        <v>21</v>
      </c>
      <c r="G104" s="280">
        <f>'Eval Respect Règlement'!H34</f>
        <v>25</v>
      </c>
      <c r="H104" s="280">
        <f>'Eval Respect Règlement'!I34</f>
        <v>21</v>
      </c>
      <c r="I104" s="280">
        <f>'Eval Respect Règlement'!J34</f>
        <v>20</v>
      </c>
      <c r="J104" s="280">
        <f>'Eval Respect Règlement'!K34</f>
        <v>19</v>
      </c>
      <c r="K104" s="280">
        <f>'Eval Respect Règlement'!L34</f>
        <v>25</v>
      </c>
      <c r="L104" s="280">
        <f>'Eval Respect Règlement'!M34</f>
        <v>23</v>
      </c>
      <c r="M104" s="280">
        <f>'Eval Respect Règlement'!N34</f>
        <v>24</v>
      </c>
      <c r="N104" s="280">
        <f>'Eval Respect Règlement'!O34</f>
        <v>25</v>
      </c>
      <c r="O104" s="280">
        <f>'Eval Respect Règlement'!P34</f>
        <v>25</v>
      </c>
      <c r="P104" s="280">
        <f>'Eval Respect Règlement'!Q34</f>
        <v>25</v>
      </c>
      <c r="Q104" s="280">
        <f>'Eval Respect Règlement'!R34</f>
        <v>25</v>
      </c>
      <c r="R104" s="280">
        <f>'Eval Respect Règlement'!S34</f>
        <v>25</v>
      </c>
      <c r="S104" s="280">
        <f>'Eval Respect Règlement'!T34</f>
        <v>25</v>
      </c>
      <c r="T104" s="280">
        <f>'Eval Respect Règlement'!U34</f>
        <v>25</v>
      </c>
      <c r="U104" s="280">
        <f>'Eval Respect Règlement'!V34</f>
        <v>25</v>
      </c>
      <c r="V104" s="280">
        <f>'Eval Respect Règlement'!W34</f>
        <v>25</v>
      </c>
      <c r="W104" s="284">
        <f>'Eval Respect Règlement'!X34</f>
        <v>25</v>
      </c>
    </row>
    <row r="105" spans="2:23" ht="6.95" customHeight="1" x14ac:dyDescent="0.25">
      <c r="B105" s="279"/>
      <c r="C105" s="280"/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4"/>
    </row>
    <row r="106" spans="2:23" ht="6.95" customHeight="1" x14ac:dyDescent="0.25">
      <c r="B106" s="279"/>
      <c r="C106" s="280"/>
      <c r="D106" s="280"/>
      <c r="E106" s="280"/>
      <c r="F106" s="280"/>
      <c r="G106" s="280"/>
      <c r="H106" s="280"/>
      <c r="I106" s="280"/>
      <c r="J106" s="280"/>
      <c r="K106" s="280"/>
      <c r="L106" s="280"/>
      <c r="M106" s="280"/>
      <c r="N106" s="280"/>
      <c r="O106" s="280"/>
      <c r="P106" s="280"/>
      <c r="Q106" s="280"/>
      <c r="R106" s="280"/>
      <c r="S106" s="280"/>
      <c r="T106" s="280"/>
      <c r="U106" s="280"/>
      <c r="V106" s="280"/>
      <c r="W106" s="284"/>
    </row>
    <row r="107" spans="2:23" ht="16.5" thickBot="1" x14ac:dyDescent="0.3">
      <c r="B107" s="92" t="s">
        <v>148</v>
      </c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7"/>
    </row>
    <row r="108" spans="2:23" ht="18.95" customHeight="1" thickBot="1" x14ac:dyDescent="0.3">
      <c r="B108" s="93" t="s">
        <v>115</v>
      </c>
    </row>
    <row r="109" spans="2:23" ht="18.95" customHeight="1" thickBot="1" x14ac:dyDescent="0.3">
      <c r="B109" s="86" t="s">
        <v>160</v>
      </c>
      <c r="C109" s="87">
        <f>C96+C104+C100+C108</f>
        <v>116.5</v>
      </c>
      <c r="D109" s="87">
        <f t="shared" ref="D109:W109" si="20">D96+D104+D100+D108</f>
        <v>80.5</v>
      </c>
      <c r="E109" s="87">
        <f t="shared" si="20"/>
        <v>103</v>
      </c>
      <c r="F109" s="87">
        <f t="shared" si="20"/>
        <v>97</v>
      </c>
      <c r="G109" s="87">
        <f t="shared" si="20"/>
        <v>104.5</v>
      </c>
      <c r="H109" s="87">
        <f t="shared" si="20"/>
        <v>119</v>
      </c>
      <c r="I109" s="87">
        <f t="shared" si="20"/>
        <v>111.5</v>
      </c>
      <c r="J109" s="87">
        <f t="shared" si="20"/>
        <v>91</v>
      </c>
      <c r="K109" s="87">
        <f t="shared" si="20"/>
        <v>81</v>
      </c>
      <c r="L109" s="87">
        <f t="shared" si="20"/>
        <v>91.5</v>
      </c>
      <c r="M109" s="87">
        <f t="shared" si="20"/>
        <v>78.5</v>
      </c>
      <c r="N109" s="87" t="e">
        <f t="shared" si="20"/>
        <v>#N/A</v>
      </c>
      <c r="O109" s="87" t="e">
        <f t="shared" si="20"/>
        <v>#N/A</v>
      </c>
      <c r="P109" s="87" t="e">
        <f t="shared" si="20"/>
        <v>#N/A</v>
      </c>
      <c r="Q109" s="87" t="e">
        <f t="shared" si="20"/>
        <v>#N/A</v>
      </c>
      <c r="R109" s="87" t="e">
        <f t="shared" si="20"/>
        <v>#N/A</v>
      </c>
      <c r="S109" s="87" t="e">
        <f t="shared" si="20"/>
        <v>#N/A</v>
      </c>
      <c r="T109" s="87" t="e">
        <f t="shared" si="20"/>
        <v>#N/A</v>
      </c>
      <c r="U109" s="87" t="e">
        <f t="shared" si="20"/>
        <v>#N/A</v>
      </c>
      <c r="V109" s="87" t="e">
        <f t="shared" si="20"/>
        <v>#N/A</v>
      </c>
      <c r="W109" s="89" t="e">
        <f t="shared" si="20"/>
        <v>#N/A</v>
      </c>
    </row>
    <row r="110" spans="2:23" ht="18.95" customHeight="1" thickBot="1" x14ac:dyDescent="0.3"/>
    <row r="111" spans="2:23" ht="18.95" customHeight="1" thickBot="1" x14ac:dyDescent="0.3">
      <c r="B111" s="86" t="s">
        <v>110</v>
      </c>
      <c r="C111" s="87" t="e">
        <f>RANK(C109,$C109:$W109,0)</f>
        <v>#N/A</v>
      </c>
      <c r="D111" s="87" t="e">
        <f t="shared" ref="D111:W111" si="21">RANK(D109,$C109:$W109,0)</f>
        <v>#N/A</v>
      </c>
      <c r="E111" s="87" t="e">
        <f t="shared" si="21"/>
        <v>#N/A</v>
      </c>
      <c r="F111" s="87" t="e">
        <f t="shared" si="21"/>
        <v>#N/A</v>
      </c>
      <c r="G111" s="87" t="e">
        <f t="shared" si="21"/>
        <v>#N/A</v>
      </c>
      <c r="H111" s="87" t="e">
        <f t="shared" si="21"/>
        <v>#N/A</v>
      </c>
      <c r="I111" s="87" t="e">
        <f t="shared" si="21"/>
        <v>#N/A</v>
      </c>
      <c r="J111" s="87" t="e">
        <f t="shared" si="21"/>
        <v>#N/A</v>
      </c>
      <c r="K111" s="87" t="e">
        <f t="shared" si="21"/>
        <v>#N/A</v>
      </c>
      <c r="L111" s="87" t="e">
        <f t="shared" si="21"/>
        <v>#N/A</v>
      </c>
      <c r="M111" s="87" t="e">
        <f t="shared" si="21"/>
        <v>#N/A</v>
      </c>
      <c r="N111" s="87" t="e">
        <f t="shared" si="21"/>
        <v>#N/A</v>
      </c>
      <c r="O111" s="87" t="e">
        <f t="shared" si="21"/>
        <v>#N/A</v>
      </c>
      <c r="P111" s="87" t="e">
        <f t="shared" si="21"/>
        <v>#N/A</v>
      </c>
      <c r="Q111" s="87" t="e">
        <f t="shared" si="21"/>
        <v>#N/A</v>
      </c>
      <c r="R111" s="87" t="e">
        <f t="shared" si="21"/>
        <v>#N/A</v>
      </c>
      <c r="S111" s="87" t="e">
        <f t="shared" si="21"/>
        <v>#N/A</v>
      </c>
      <c r="T111" s="87" t="e">
        <f t="shared" si="21"/>
        <v>#N/A</v>
      </c>
      <c r="U111" s="87" t="e">
        <f t="shared" si="21"/>
        <v>#N/A</v>
      </c>
      <c r="V111" s="87" t="e">
        <f t="shared" si="21"/>
        <v>#N/A</v>
      </c>
      <c r="W111" s="89" t="e">
        <f t="shared" si="21"/>
        <v>#N/A</v>
      </c>
    </row>
    <row r="112" spans="2:23" ht="18.95" customHeight="1" x14ac:dyDescent="0.25"/>
    <row r="114" spans="1:23" ht="16.5" thickBot="1" x14ac:dyDescent="0.3"/>
    <row r="115" spans="1:23" ht="18.95" customHeight="1" thickBot="1" x14ac:dyDescent="0.3">
      <c r="D115" s="276" t="s">
        <v>88</v>
      </c>
      <c r="E115" s="277"/>
      <c r="F115" s="277"/>
      <c r="G115" s="277"/>
      <c r="H115" s="277"/>
      <c r="I115" s="277"/>
      <c r="J115" s="278"/>
    </row>
    <row r="116" spans="1:23" ht="18.95" customHeight="1" thickBot="1" x14ac:dyDescent="0.3"/>
    <row r="117" spans="1:23" ht="18.95" customHeight="1" x14ac:dyDescent="0.25">
      <c r="B117" s="79" t="s">
        <v>54</v>
      </c>
      <c r="C117" s="80">
        <v>1</v>
      </c>
      <c r="D117" s="80">
        <v>2</v>
      </c>
      <c r="E117" s="80">
        <v>3</v>
      </c>
      <c r="F117" s="80">
        <v>4</v>
      </c>
      <c r="G117" s="80">
        <v>5</v>
      </c>
      <c r="H117" s="80">
        <v>6</v>
      </c>
      <c r="I117" s="80">
        <v>7</v>
      </c>
      <c r="J117" s="80">
        <v>8</v>
      </c>
      <c r="K117" s="80">
        <v>9</v>
      </c>
      <c r="L117" s="80">
        <v>10</v>
      </c>
      <c r="M117" s="80">
        <v>11</v>
      </c>
      <c r="N117" s="80">
        <v>12</v>
      </c>
      <c r="O117" s="80">
        <v>13</v>
      </c>
      <c r="P117" s="80">
        <v>14</v>
      </c>
      <c r="Q117" s="80">
        <v>15</v>
      </c>
      <c r="R117" s="80">
        <v>16</v>
      </c>
      <c r="S117" s="80">
        <v>17</v>
      </c>
      <c r="T117" s="80">
        <v>18</v>
      </c>
      <c r="U117" s="80">
        <v>19</v>
      </c>
      <c r="V117" s="80">
        <v>20</v>
      </c>
      <c r="W117" s="81">
        <v>21</v>
      </c>
    </row>
    <row r="118" spans="1:23" ht="27.95" customHeight="1" x14ac:dyDescent="0.25">
      <c r="B118" s="94" t="s">
        <v>86</v>
      </c>
      <c r="C118" s="95">
        <f>'Eval Trophée CAO'!C7</f>
        <v>0</v>
      </c>
      <c r="D118" s="95">
        <f>'Eval Trophée CAO'!D7</f>
        <v>0</v>
      </c>
      <c r="E118" s="95">
        <f>'Eval Trophée CAO'!E7</f>
        <v>0</v>
      </c>
      <c r="F118" s="95">
        <f>'Eval Trophée CAO'!F7</f>
        <v>0</v>
      </c>
      <c r="G118" s="95">
        <f>'Eval Trophée CAO'!G7</f>
        <v>0</v>
      </c>
      <c r="H118" s="95">
        <f>'Eval Trophée CAO'!H7</f>
        <v>0</v>
      </c>
      <c r="I118" s="95">
        <f>'Eval Trophée CAO'!I7</f>
        <v>0</v>
      </c>
      <c r="J118" s="95">
        <f>'Eval Trophée CAO'!J7</f>
        <v>0</v>
      </c>
      <c r="K118" s="95">
        <f>'Eval Trophée CAO'!K7</f>
        <v>0</v>
      </c>
      <c r="L118" s="95">
        <f>'Eval Trophée CAO'!L7</f>
        <v>0</v>
      </c>
      <c r="M118" s="95">
        <f>'Eval Trophée CAO'!M7</f>
        <v>0</v>
      </c>
      <c r="N118" s="95">
        <f>'Eval Trophée CAO'!N7</f>
        <v>0</v>
      </c>
      <c r="O118" s="95">
        <f>'Eval Trophée CAO'!O7</f>
        <v>0</v>
      </c>
      <c r="P118" s="95">
        <f>'Eval Trophée CAO'!P7</f>
        <v>0</v>
      </c>
      <c r="Q118" s="95">
        <f>'Eval Trophée CAO'!Q7</f>
        <v>0</v>
      </c>
      <c r="R118" s="95">
        <f>'Eval Trophée CAO'!R7</f>
        <v>0</v>
      </c>
      <c r="S118" s="95">
        <f>'Eval Trophée CAO'!S7</f>
        <v>0</v>
      </c>
      <c r="T118" s="95">
        <f>'Eval Trophée CAO'!T7</f>
        <v>0</v>
      </c>
      <c r="U118" s="95">
        <f>'Eval Trophée CAO'!U7</f>
        <v>0</v>
      </c>
      <c r="V118" s="95">
        <f>'Eval Trophée CAO'!V7</f>
        <v>0</v>
      </c>
      <c r="W118" s="96">
        <f>'Eval Trophée CAO'!W7</f>
        <v>0</v>
      </c>
    </row>
    <row r="119" spans="1:23" ht="33.950000000000003" customHeight="1" x14ac:dyDescent="0.25">
      <c r="B119" s="83" t="s">
        <v>55</v>
      </c>
      <c r="C119" s="51" t="str">
        <f>C5</f>
        <v>Méléma</v>
      </c>
      <c r="D119" s="51" t="str">
        <f t="shared" ref="D119:W122" si="22">D5</f>
        <v>ROLLERCOASTER</v>
      </c>
      <c r="E119" s="51" t="str">
        <f t="shared" si="22"/>
        <v>HAB5</v>
      </c>
      <c r="F119" s="51" t="str">
        <f t="shared" si="22"/>
        <v>LUCKY PILOTS</v>
      </c>
      <c r="G119" s="51" t="str">
        <f t="shared" si="22"/>
        <v xml:space="preserve">R'MES </v>
      </c>
      <c r="H119" s="51" t="str">
        <f t="shared" si="22"/>
        <v xml:space="preserve">WINNER GAMES </v>
      </c>
      <c r="I119" s="51" t="str">
        <f t="shared" si="22"/>
        <v>M81</v>
      </c>
      <c r="J119" s="51" t="str">
        <f t="shared" si="22"/>
        <v>RASTA CAR</v>
      </c>
      <c r="K119" s="51" t="str">
        <f t="shared" si="22"/>
        <v>WWF Racing</v>
      </c>
      <c r="L119" s="51" t="str">
        <f t="shared" si="22"/>
        <v>IRON CAR</v>
      </c>
      <c r="M119" s="51" t="str">
        <f t="shared" si="22"/>
        <v>Agrigeek</v>
      </c>
      <c r="N119" s="51">
        <f t="shared" si="22"/>
        <v>0</v>
      </c>
      <c r="O119" s="51">
        <f t="shared" si="22"/>
        <v>0</v>
      </c>
      <c r="P119" s="51">
        <f t="shared" si="22"/>
        <v>0</v>
      </c>
      <c r="Q119" s="51">
        <f t="shared" si="22"/>
        <v>0</v>
      </c>
      <c r="R119" s="51">
        <f t="shared" si="22"/>
        <v>0</v>
      </c>
      <c r="S119" s="51">
        <f t="shared" si="22"/>
        <v>0</v>
      </c>
      <c r="T119" s="51">
        <f t="shared" si="22"/>
        <v>0</v>
      </c>
      <c r="U119" s="51">
        <f t="shared" si="22"/>
        <v>0</v>
      </c>
      <c r="V119" s="51">
        <f t="shared" si="22"/>
        <v>0</v>
      </c>
      <c r="W119" s="52" t="str">
        <f t="shared" si="22"/>
        <v xml:space="preserve"> </v>
      </c>
    </row>
    <row r="120" spans="1:23" ht="33.950000000000003" customHeight="1" x14ac:dyDescent="0.25">
      <c r="A120" s="82"/>
      <c r="B120" s="83" t="s">
        <v>41</v>
      </c>
      <c r="C120" s="51" t="str">
        <f t="shared" ref="C120:U122" si="23">C6</f>
        <v>Lycée</v>
      </c>
      <c r="D120" s="51" t="str">
        <f t="shared" si="23"/>
        <v>Lycée</v>
      </c>
      <c r="E120" s="51" t="str">
        <f t="shared" si="23"/>
        <v>Lycée</v>
      </c>
      <c r="F120" s="51" t="str">
        <f t="shared" si="23"/>
        <v>Lycée</v>
      </c>
      <c r="G120" s="51" t="str">
        <f t="shared" si="23"/>
        <v>Lycée</v>
      </c>
      <c r="H120" s="51" t="str">
        <f t="shared" si="23"/>
        <v>Lycée</v>
      </c>
      <c r="I120" s="51" t="str">
        <f t="shared" si="23"/>
        <v>Lycée</v>
      </c>
      <c r="J120" s="51" t="str">
        <f t="shared" si="23"/>
        <v>Lycée</v>
      </c>
      <c r="K120" s="51" t="str">
        <f t="shared" si="23"/>
        <v>Collège</v>
      </c>
      <c r="L120" s="51" t="str">
        <f t="shared" si="23"/>
        <v>Lycée</v>
      </c>
      <c r="M120" s="51" t="str">
        <f t="shared" si="23"/>
        <v>Collège</v>
      </c>
      <c r="N120" s="51">
        <f t="shared" si="23"/>
        <v>0</v>
      </c>
      <c r="O120" s="51">
        <f t="shared" si="23"/>
        <v>0</v>
      </c>
      <c r="P120" s="51">
        <f t="shared" si="23"/>
        <v>0</v>
      </c>
      <c r="Q120" s="51">
        <f t="shared" si="23"/>
        <v>0</v>
      </c>
      <c r="R120" s="51">
        <f t="shared" si="23"/>
        <v>0</v>
      </c>
      <c r="S120" s="51">
        <f t="shared" si="23"/>
        <v>0</v>
      </c>
      <c r="T120" s="51">
        <f t="shared" si="23"/>
        <v>0</v>
      </c>
      <c r="U120" s="51">
        <f t="shared" si="23"/>
        <v>0</v>
      </c>
      <c r="V120" s="51">
        <f t="shared" si="22"/>
        <v>0</v>
      </c>
      <c r="W120" s="52" t="str">
        <f t="shared" si="22"/>
        <v xml:space="preserve"> </v>
      </c>
    </row>
    <row r="121" spans="1:23" ht="33.950000000000003" customHeight="1" x14ac:dyDescent="0.25">
      <c r="B121" s="83" t="s">
        <v>44</v>
      </c>
      <c r="C121" s="51" t="str">
        <f t="shared" si="23"/>
        <v>Emile Combes</v>
      </c>
      <c r="D121" s="51" t="str">
        <f t="shared" si="23"/>
        <v>Maurice Genevoix</v>
      </c>
      <c r="E121" s="51" t="str">
        <f t="shared" si="23"/>
        <v>Emile Combes</v>
      </c>
      <c r="F121" s="51" t="str">
        <f t="shared" si="23"/>
        <v>Maurice Genevoix</v>
      </c>
      <c r="G121" s="51" t="str">
        <f t="shared" si="23"/>
        <v>Maurice Genevoix</v>
      </c>
      <c r="H121" s="51" t="str">
        <f t="shared" si="23"/>
        <v>Maurice Genevoix</v>
      </c>
      <c r="I121" s="51" t="str">
        <f t="shared" si="23"/>
        <v>Emile Combes</v>
      </c>
      <c r="J121" s="51" t="str">
        <f t="shared" si="23"/>
        <v>Maurice Genevoix</v>
      </c>
      <c r="K121" s="51" t="str">
        <f t="shared" si="23"/>
        <v>André Brouillet</v>
      </c>
      <c r="L121" s="51" t="str">
        <f t="shared" si="23"/>
        <v>Maurice Genevoix</v>
      </c>
      <c r="M121" s="51" t="str">
        <f t="shared" si="23"/>
        <v>André Brouillet</v>
      </c>
      <c r="N121" s="51">
        <f t="shared" si="23"/>
        <v>0</v>
      </c>
      <c r="O121" s="51">
        <f t="shared" si="23"/>
        <v>0</v>
      </c>
      <c r="P121" s="51">
        <f t="shared" si="23"/>
        <v>0</v>
      </c>
      <c r="Q121" s="51">
        <f t="shared" si="23"/>
        <v>0</v>
      </c>
      <c r="R121" s="51">
        <f t="shared" si="23"/>
        <v>0</v>
      </c>
      <c r="S121" s="51">
        <f t="shared" si="23"/>
        <v>0</v>
      </c>
      <c r="T121" s="51">
        <f t="shared" si="23"/>
        <v>0</v>
      </c>
      <c r="U121" s="51">
        <f t="shared" si="23"/>
        <v>0</v>
      </c>
      <c r="V121" s="51">
        <f t="shared" si="22"/>
        <v>0</v>
      </c>
      <c r="W121" s="52">
        <f t="shared" si="22"/>
        <v>0</v>
      </c>
    </row>
    <row r="122" spans="1:23" ht="33.950000000000003" customHeight="1" x14ac:dyDescent="0.25">
      <c r="B122" s="83" t="s">
        <v>45</v>
      </c>
      <c r="C122" s="51" t="str">
        <f t="shared" si="23"/>
        <v>Pons</v>
      </c>
      <c r="D122" s="51" t="str">
        <f t="shared" si="23"/>
        <v>Bressuire</v>
      </c>
      <c r="E122" s="51" t="str">
        <f t="shared" si="23"/>
        <v>Pons</v>
      </c>
      <c r="F122" s="51" t="str">
        <f t="shared" si="23"/>
        <v>Bressuire</v>
      </c>
      <c r="G122" s="51" t="str">
        <f t="shared" si="23"/>
        <v>Bressuire</v>
      </c>
      <c r="H122" s="51" t="str">
        <f t="shared" si="23"/>
        <v>Bressuire</v>
      </c>
      <c r="I122" s="51" t="str">
        <f t="shared" si="23"/>
        <v>Pons</v>
      </c>
      <c r="J122" s="51" t="str">
        <f t="shared" si="23"/>
        <v>Bressuire</v>
      </c>
      <c r="K122" s="51" t="str">
        <f t="shared" si="23"/>
        <v>Couhé</v>
      </c>
      <c r="L122" s="51" t="str">
        <f t="shared" si="23"/>
        <v>Bressuire</v>
      </c>
      <c r="M122" s="51" t="str">
        <f t="shared" si="23"/>
        <v>Couhé</v>
      </c>
      <c r="N122" s="51">
        <f t="shared" si="23"/>
        <v>0</v>
      </c>
      <c r="O122" s="51">
        <f t="shared" si="23"/>
        <v>0</v>
      </c>
      <c r="P122" s="51">
        <f t="shared" si="23"/>
        <v>0</v>
      </c>
      <c r="Q122" s="51">
        <f t="shared" si="23"/>
        <v>0</v>
      </c>
      <c r="R122" s="51">
        <f t="shared" si="23"/>
        <v>0</v>
      </c>
      <c r="S122" s="51">
        <f t="shared" si="23"/>
        <v>0</v>
      </c>
      <c r="T122" s="51">
        <f t="shared" si="23"/>
        <v>0</v>
      </c>
      <c r="U122" s="51">
        <f t="shared" si="23"/>
        <v>0</v>
      </c>
      <c r="V122" s="51">
        <f t="shared" si="22"/>
        <v>0</v>
      </c>
      <c r="W122" s="52" t="str">
        <f t="shared" si="22"/>
        <v xml:space="preserve"> </v>
      </c>
    </row>
    <row r="123" spans="1:23" ht="33.950000000000003" customHeight="1" thickBot="1" x14ac:dyDescent="0.3">
      <c r="B123" s="97" t="str">
        <f>'Eval Trophée CAO'!B11</f>
        <v>POINTS CAO /20</v>
      </c>
      <c r="C123" s="98">
        <f>'Eval Trophée CAO'!C11</f>
        <v>11</v>
      </c>
      <c r="D123" s="98">
        <f>'Eval Trophée CAO'!D11</f>
        <v>18</v>
      </c>
      <c r="E123" s="98">
        <f>'Eval Trophée CAO'!E11</f>
        <v>10</v>
      </c>
      <c r="F123" s="98">
        <f>'Eval Trophée CAO'!F11</f>
        <v>17</v>
      </c>
      <c r="G123" s="98">
        <f>'Eval Trophée CAO'!G11</f>
        <v>14</v>
      </c>
      <c r="H123" s="98">
        <f>'Eval Trophée CAO'!H11</f>
        <v>20</v>
      </c>
      <c r="I123" s="98">
        <f>'Eval Trophée CAO'!I11</f>
        <v>12</v>
      </c>
      <c r="J123" s="98">
        <f>'Eval Trophée CAO'!J11</f>
        <v>16</v>
      </c>
      <c r="K123" s="98">
        <f>'Eval Trophée CAO'!K11</f>
        <v>20</v>
      </c>
      <c r="L123" s="98">
        <f>'Eval Trophée CAO'!L11</f>
        <v>15</v>
      </c>
      <c r="M123" s="98">
        <f>'Eval Trophée CAO'!M11</f>
        <v>13</v>
      </c>
      <c r="N123" s="98" t="e">
        <f>'Eval Trophée CAO'!N11</f>
        <v>#N/A</v>
      </c>
      <c r="O123" s="98" t="e">
        <f>'Eval Trophée CAO'!O11</f>
        <v>#N/A</v>
      </c>
      <c r="P123" s="98" t="e">
        <f>'Eval Trophée CAO'!P11</f>
        <v>#N/A</v>
      </c>
      <c r="Q123" s="98" t="e">
        <f>'Eval Trophée CAO'!Q11</f>
        <v>#N/A</v>
      </c>
      <c r="R123" s="98" t="e">
        <f>'Eval Trophée CAO'!R11</f>
        <v>#N/A</v>
      </c>
      <c r="S123" s="98" t="e">
        <f>'Eval Trophée CAO'!S11</f>
        <v>#N/A</v>
      </c>
      <c r="T123" s="98" t="e">
        <f>'Eval Trophée CAO'!T11</f>
        <v>#N/A</v>
      </c>
      <c r="U123" s="98" t="e">
        <f>'Eval Trophée CAO'!U11</f>
        <v>#N/A</v>
      </c>
      <c r="V123" s="98" t="e">
        <f>'Eval Trophée CAO'!V11</f>
        <v>#N/A</v>
      </c>
      <c r="W123" s="99" t="e">
        <f>'Eval Trophée CAO'!W11</f>
        <v>#N/A</v>
      </c>
    </row>
    <row r="124" spans="1:23" ht="15.95" customHeight="1" thickBot="1" x14ac:dyDescent="0.3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</row>
    <row r="125" spans="1:23" ht="18.95" customHeight="1" thickBot="1" x14ac:dyDescent="0.3">
      <c r="B125" s="101" t="s">
        <v>127</v>
      </c>
      <c r="C125" s="102">
        <f>'Eval Trophée CAO'!C9</f>
        <v>10</v>
      </c>
      <c r="D125" s="102">
        <f>'Eval Trophée CAO'!D9</f>
        <v>3</v>
      </c>
      <c r="E125" s="102">
        <f>'Eval Trophée CAO'!E9</f>
        <v>11</v>
      </c>
      <c r="F125" s="102">
        <f>'Eval Trophée CAO'!F9</f>
        <v>4</v>
      </c>
      <c r="G125" s="102">
        <f>'Eval Trophée CAO'!G9</f>
        <v>7</v>
      </c>
      <c r="H125" s="102">
        <f>'Eval Trophée CAO'!H9</f>
        <v>1</v>
      </c>
      <c r="I125" s="102">
        <f>'Eval Trophée CAO'!I9</f>
        <v>9</v>
      </c>
      <c r="J125" s="102">
        <f>'Eval Trophée CAO'!J9</f>
        <v>5</v>
      </c>
      <c r="K125" s="102">
        <f>'Eval Trophée CAO'!K9</f>
        <v>1</v>
      </c>
      <c r="L125" s="102">
        <f>'Eval Trophée CAO'!L9</f>
        <v>6</v>
      </c>
      <c r="M125" s="102">
        <f>'Eval Trophée CAO'!M9</f>
        <v>8</v>
      </c>
      <c r="N125" s="102" t="e">
        <f>'Eval Trophée CAO'!N9</f>
        <v>#N/A</v>
      </c>
      <c r="O125" s="102" t="e">
        <f>'Eval Trophée CAO'!O9</f>
        <v>#N/A</v>
      </c>
      <c r="P125" s="102" t="e">
        <f>'Eval Trophée CAO'!P9</f>
        <v>#N/A</v>
      </c>
      <c r="Q125" s="102" t="e">
        <f>'Eval Trophée CAO'!Q9</f>
        <v>#N/A</v>
      </c>
      <c r="R125" s="102" t="e">
        <f>'Eval Trophée CAO'!R9</f>
        <v>#N/A</v>
      </c>
      <c r="S125" s="102" t="e">
        <f>'Eval Trophée CAO'!S9</f>
        <v>#N/A</v>
      </c>
      <c r="T125" s="102" t="e">
        <f>'Eval Trophée CAO'!T9</f>
        <v>#N/A</v>
      </c>
      <c r="U125" s="102" t="e">
        <f>'Eval Trophée CAO'!U9</f>
        <v>#N/A</v>
      </c>
      <c r="V125" s="102" t="e">
        <f>'Eval Trophée CAO'!V9</f>
        <v>#N/A</v>
      </c>
      <c r="W125" s="103" t="e">
        <f>'Eval Trophée CAO'!W9</f>
        <v>#N/A</v>
      </c>
    </row>
    <row r="127" spans="1:23" s="104" customFormat="1" ht="14.1" customHeight="1" x14ac:dyDescent="0.25">
      <c r="C127" s="105"/>
      <c r="D127" s="105"/>
      <c r="E127" s="105"/>
      <c r="F127" s="106"/>
      <c r="G127" s="106"/>
      <c r="H127" s="106"/>
      <c r="I127" s="107"/>
      <c r="J127" s="107"/>
      <c r="K127" s="107"/>
    </row>
    <row r="128" spans="1:23" ht="16.5" thickBot="1" x14ac:dyDescent="0.3"/>
    <row r="129" spans="1:23" ht="18.95" customHeight="1" thickBot="1" x14ac:dyDescent="0.3">
      <c r="D129" s="276" t="s">
        <v>128</v>
      </c>
      <c r="E129" s="277"/>
      <c r="F129" s="277"/>
      <c r="G129" s="277"/>
      <c r="H129" s="277"/>
      <c r="I129" s="277"/>
      <c r="J129" s="278"/>
    </row>
    <row r="130" spans="1:23" ht="18.95" customHeight="1" thickBot="1" x14ac:dyDescent="0.3"/>
    <row r="131" spans="1:23" ht="18.95" customHeight="1" x14ac:dyDescent="0.25">
      <c r="B131" s="79" t="s">
        <v>54</v>
      </c>
      <c r="C131" s="80">
        <v>1</v>
      </c>
      <c r="D131" s="80">
        <v>2</v>
      </c>
      <c r="E131" s="80">
        <v>3</v>
      </c>
      <c r="F131" s="80">
        <v>4</v>
      </c>
      <c r="G131" s="80">
        <v>5</v>
      </c>
      <c r="H131" s="80">
        <v>6</v>
      </c>
      <c r="I131" s="80">
        <v>7</v>
      </c>
      <c r="J131" s="80">
        <v>8</v>
      </c>
      <c r="K131" s="80">
        <v>9</v>
      </c>
      <c r="L131" s="80">
        <v>10</v>
      </c>
      <c r="M131" s="80">
        <v>11</v>
      </c>
      <c r="N131" s="80">
        <v>12</v>
      </c>
      <c r="O131" s="80">
        <v>13</v>
      </c>
      <c r="P131" s="80">
        <v>14</v>
      </c>
      <c r="Q131" s="80">
        <v>15</v>
      </c>
      <c r="R131" s="80">
        <v>16</v>
      </c>
      <c r="S131" s="80">
        <v>17</v>
      </c>
      <c r="T131" s="80">
        <v>18</v>
      </c>
      <c r="U131" s="80">
        <v>19</v>
      </c>
      <c r="V131" s="80">
        <v>20</v>
      </c>
      <c r="W131" s="81">
        <v>21</v>
      </c>
    </row>
    <row r="132" spans="1:23" ht="33.950000000000003" customHeight="1" x14ac:dyDescent="0.25">
      <c r="B132" s="83" t="s">
        <v>55</v>
      </c>
      <c r="C132" s="51" t="str">
        <f t="shared" ref="C132:W135" si="24">C5</f>
        <v>Méléma</v>
      </c>
      <c r="D132" s="51" t="str">
        <f t="shared" si="24"/>
        <v>ROLLERCOASTER</v>
      </c>
      <c r="E132" s="51" t="str">
        <f t="shared" si="24"/>
        <v>HAB5</v>
      </c>
      <c r="F132" s="51" t="str">
        <f t="shared" si="24"/>
        <v>LUCKY PILOTS</v>
      </c>
      <c r="G132" s="51" t="str">
        <f t="shared" si="24"/>
        <v xml:space="preserve">R'MES </v>
      </c>
      <c r="H132" s="51" t="str">
        <f t="shared" si="24"/>
        <v xml:space="preserve">WINNER GAMES </v>
      </c>
      <c r="I132" s="51" t="str">
        <f t="shared" si="24"/>
        <v>M81</v>
      </c>
      <c r="J132" s="51" t="str">
        <f t="shared" si="24"/>
        <v>RASTA CAR</v>
      </c>
      <c r="K132" s="51" t="str">
        <f t="shared" si="24"/>
        <v>WWF Racing</v>
      </c>
      <c r="L132" s="51" t="str">
        <f t="shared" si="24"/>
        <v>IRON CAR</v>
      </c>
      <c r="M132" s="51" t="str">
        <f t="shared" si="24"/>
        <v>Agrigeek</v>
      </c>
      <c r="N132" s="51">
        <f t="shared" si="24"/>
        <v>0</v>
      </c>
      <c r="O132" s="51">
        <f t="shared" si="24"/>
        <v>0</v>
      </c>
      <c r="P132" s="51">
        <f t="shared" si="24"/>
        <v>0</v>
      </c>
      <c r="Q132" s="51">
        <f t="shared" si="24"/>
        <v>0</v>
      </c>
      <c r="R132" s="51">
        <f t="shared" si="24"/>
        <v>0</v>
      </c>
      <c r="S132" s="51">
        <f t="shared" si="24"/>
        <v>0</v>
      </c>
      <c r="T132" s="51">
        <f t="shared" si="24"/>
        <v>0</v>
      </c>
      <c r="U132" s="51">
        <f t="shared" si="24"/>
        <v>0</v>
      </c>
      <c r="V132" s="51">
        <f t="shared" si="24"/>
        <v>0</v>
      </c>
      <c r="W132" s="52" t="str">
        <f t="shared" si="24"/>
        <v xml:space="preserve"> </v>
      </c>
    </row>
    <row r="133" spans="1:23" ht="33.950000000000003" customHeight="1" x14ac:dyDescent="0.25">
      <c r="A133" s="82"/>
      <c r="B133" s="83" t="s">
        <v>41</v>
      </c>
      <c r="C133" s="51" t="str">
        <f t="shared" si="24"/>
        <v>Lycée</v>
      </c>
      <c r="D133" s="51" t="str">
        <f t="shared" si="24"/>
        <v>Lycée</v>
      </c>
      <c r="E133" s="51" t="str">
        <f t="shared" si="24"/>
        <v>Lycée</v>
      </c>
      <c r="F133" s="51" t="str">
        <f t="shared" si="24"/>
        <v>Lycée</v>
      </c>
      <c r="G133" s="51" t="str">
        <f t="shared" si="24"/>
        <v>Lycée</v>
      </c>
      <c r="H133" s="51" t="str">
        <f t="shared" si="24"/>
        <v>Lycée</v>
      </c>
      <c r="I133" s="51" t="str">
        <f t="shared" si="24"/>
        <v>Lycée</v>
      </c>
      <c r="J133" s="51" t="str">
        <f t="shared" si="24"/>
        <v>Lycée</v>
      </c>
      <c r="K133" s="51" t="str">
        <f t="shared" si="24"/>
        <v>Collège</v>
      </c>
      <c r="L133" s="51" t="str">
        <f t="shared" si="24"/>
        <v>Lycée</v>
      </c>
      <c r="M133" s="51" t="str">
        <f t="shared" si="24"/>
        <v>Collège</v>
      </c>
      <c r="N133" s="51">
        <f t="shared" si="24"/>
        <v>0</v>
      </c>
      <c r="O133" s="51">
        <f t="shared" si="24"/>
        <v>0</v>
      </c>
      <c r="P133" s="51">
        <f t="shared" si="24"/>
        <v>0</v>
      </c>
      <c r="Q133" s="51">
        <f t="shared" si="24"/>
        <v>0</v>
      </c>
      <c r="R133" s="51">
        <f t="shared" si="24"/>
        <v>0</v>
      </c>
      <c r="S133" s="51">
        <f t="shared" si="24"/>
        <v>0</v>
      </c>
      <c r="T133" s="51">
        <f t="shared" si="24"/>
        <v>0</v>
      </c>
      <c r="U133" s="51">
        <f t="shared" si="24"/>
        <v>0</v>
      </c>
      <c r="V133" s="51">
        <f t="shared" si="24"/>
        <v>0</v>
      </c>
      <c r="W133" s="52" t="str">
        <f t="shared" si="24"/>
        <v xml:space="preserve"> </v>
      </c>
    </row>
    <row r="134" spans="1:23" ht="33.950000000000003" customHeight="1" x14ac:dyDescent="0.25">
      <c r="B134" s="83" t="s">
        <v>44</v>
      </c>
      <c r="C134" s="51" t="str">
        <f t="shared" si="24"/>
        <v>Emile Combes</v>
      </c>
      <c r="D134" s="51" t="str">
        <f t="shared" si="24"/>
        <v>Maurice Genevoix</v>
      </c>
      <c r="E134" s="51" t="str">
        <f t="shared" si="24"/>
        <v>Emile Combes</v>
      </c>
      <c r="F134" s="51" t="str">
        <f t="shared" si="24"/>
        <v>Maurice Genevoix</v>
      </c>
      <c r="G134" s="51" t="str">
        <f t="shared" si="24"/>
        <v>Maurice Genevoix</v>
      </c>
      <c r="H134" s="51" t="str">
        <f t="shared" si="24"/>
        <v>Maurice Genevoix</v>
      </c>
      <c r="I134" s="51" t="str">
        <f t="shared" si="24"/>
        <v>Emile Combes</v>
      </c>
      <c r="J134" s="51" t="str">
        <f t="shared" si="24"/>
        <v>Maurice Genevoix</v>
      </c>
      <c r="K134" s="51" t="str">
        <f t="shared" si="24"/>
        <v>André Brouillet</v>
      </c>
      <c r="L134" s="51" t="str">
        <f t="shared" si="24"/>
        <v>Maurice Genevoix</v>
      </c>
      <c r="M134" s="51" t="str">
        <f t="shared" si="24"/>
        <v>André Brouillet</v>
      </c>
      <c r="N134" s="51">
        <f t="shared" si="24"/>
        <v>0</v>
      </c>
      <c r="O134" s="51">
        <f t="shared" si="24"/>
        <v>0</v>
      </c>
      <c r="P134" s="51">
        <f t="shared" si="24"/>
        <v>0</v>
      </c>
      <c r="Q134" s="51">
        <f t="shared" si="24"/>
        <v>0</v>
      </c>
      <c r="R134" s="51">
        <f t="shared" si="24"/>
        <v>0</v>
      </c>
      <c r="S134" s="51">
        <f t="shared" si="24"/>
        <v>0</v>
      </c>
      <c r="T134" s="51">
        <f t="shared" si="24"/>
        <v>0</v>
      </c>
      <c r="U134" s="51">
        <f t="shared" si="24"/>
        <v>0</v>
      </c>
      <c r="V134" s="51">
        <f t="shared" si="24"/>
        <v>0</v>
      </c>
      <c r="W134" s="52">
        <f t="shared" si="24"/>
        <v>0</v>
      </c>
    </row>
    <row r="135" spans="1:23" ht="33.950000000000003" customHeight="1" x14ac:dyDescent="0.25">
      <c r="B135" s="83" t="s">
        <v>45</v>
      </c>
      <c r="C135" s="51" t="str">
        <f t="shared" si="24"/>
        <v>Pons</v>
      </c>
      <c r="D135" s="51" t="str">
        <f t="shared" si="24"/>
        <v>Bressuire</v>
      </c>
      <c r="E135" s="51" t="str">
        <f t="shared" si="24"/>
        <v>Pons</v>
      </c>
      <c r="F135" s="51" t="str">
        <f t="shared" si="24"/>
        <v>Bressuire</v>
      </c>
      <c r="G135" s="51" t="str">
        <f t="shared" si="24"/>
        <v>Bressuire</v>
      </c>
      <c r="H135" s="51" t="str">
        <f t="shared" si="24"/>
        <v>Bressuire</v>
      </c>
      <c r="I135" s="51" t="str">
        <f t="shared" si="24"/>
        <v>Pons</v>
      </c>
      <c r="J135" s="51" t="str">
        <f t="shared" si="24"/>
        <v>Bressuire</v>
      </c>
      <c r="K135" s="51" t="str">
        <f t="shared" si="24"/>
        <v>Couhé</v>
      </c>
      <c r="L135" s="51" t="str">
        <f t="shared" si="24"/>
        <v>Bressuire</v>
      </c>
      <c r="M135" s="51" t="str">
        <f t="shared" si="24"/>
        <v>Couhé</v>
      </c>
      <c r="N135" s="51">
        <f t="shared" si="24"/>
        <v>0</v>
      </c>
      <c r="O135" s="51">
        <f t="shared" si="24"/>
        <v>0</v>
      </c>
      <c r="P135" s="51">
        <f t="shared" si="24"/>
        <v>0</v>
      </c>
      <c r="Q135" s="51">
        <f t="shared" si="24"/>
        <v>0</v>
      </c>
      <c r="R135" s="51">
        <f t="shared" si="24"/>
        <v>0</v>
      </c>
      <c r="S135" s="51">
        <f t="shared" si="24"/>
        <v>0</v>
      </c>
      <c r="T135" s="51">
        <f t="shared" si="24"/>
        <v>0</v>
      </c>
      <c r="U135" s="51">
        <f t="shared" si="24"/>
        <v>0</v>
      </c>
      <c r="V135" s="51">
        <f t="shared" si="24"/>
        <v>0</v>
      </c>
      <c r="W135" s="52" t="str">
        <f t="shared" si="24"/>
        <v xml:space="preserve"> </v>
      </c>
    </row>
    <row r="136" spans="1:23" ht="33.950000000000003" customHeight="1" thickBot="1" x14ac:dyDescent="0.3">
      <c r="B136" s="97" t="str">
        <f>'Eval Aérodynamisme'!B13</f>
        <v>POINTS Aéro /20</v>
      </c>
      <c r="C136" s="98">
        <f>'Eval Aérodynamisme'!C13+C137</f>
        <v>19</v>
      </c>
      <c r="D136" s="98">
        <f>'Eval Aérodynamisme'!D13+D137</f>
        <v>13</v>
      </c>
      <c r="E136" s="98">
        <f>'Eval Aérodynamisme'!E13+E137</f>
        <v>18</v>
      </c>
      <c r="F136" s="98">
        <f>'Eval Aérodynamisme'!F13+F137</f>
        <v>14</v>
      </c>
      <c r="G136" s="98">
        <f>'Eval Aérodynamisme'!G13+G137</f>
        <v>11</v>
      </c>
      <c r="H136" s="98">
        <f>'Eval Aérodynamisme'!H13+H137</f>
        <v>20</v>
      </c>
      <c r="I136" s="98">
        <f>'Eval Aérodynamisme'!I13+I137</f>
        <v>15</v>
      </c>
      <c r="J136" s="98">
        <f>'Eval Aérodynamisme'!J13+J137</f>
        <v>16</v>
      </c>
      <c r="K136" s="98">
        <f>'Eval Aérodynamisme'!K13+K137</f>
        <v>12</v>
      </c>
      <c r="L136" s="98">
        <f>'Eval Aérodynamisme'!L13+L137</f>
        <v>17</v>
      </c>
      <c r="M136" s="98">
        <f>'Eval Aérodynamisme'!M13+M137</f>
        <v>10</v>
      </c>
      <c r="N136" s="98">
        <f>'Eval Aérodynamisme'!N13+N137</f>
        <v>21</v>
      </c>
      <c r="O136" s="98">
        <f>'Eval Aérodynamisme'!O13+O137</f>
        <v>21</v>
      </c>
      <c r="P136" s="98">
        <f>'Eval Aérodynamisme'!P13+P137</f>
        <v>21</v>
      </c>
      <c r="Q136" s="98">
        <f>'Eval Aérodynamisme'!Q13+Q137</f>
        <v>21</v>
      </c>
      <c r="R136" s="98">
        <f>'Eval Aérodynamisme'!R13+R137</f>
        <v>20</v>
      </c>
      <c r="S136" s="98">
        <f>'Eval Aérodynamisme'!S13+S137</f>
        <v>20</v>
      </c>
      <c r="T136" s="98">
        <f>'Eval Aérodynamisme'!T13+T137</f>
        <v>20</v>
      </c>
      <c r="U136" s="98">
        <f>'Eval Aérodynamisme'!U13+U137</f>
        <v>20</v>
      </c>
      <c r="V136" s="98">
        <f>'Eval Aérodynamisme'!V13+V137</f>
        <v>20</v>
      </c>
      <c r="W136" s="108">
        <f>'Eval Aérodynamisme'!W13+W137</f>
        <v>20</v>
      </c>
    </row>
    <row r="137" spans="1:23" ht="15.95" customHeight="1" thickBot="1" x14ac:dyDescent="0.3">
      <c r="B137" s="93" t="s">
        <v>115</v>
      </c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</row>
    <row r="138" spans="1:23" ht="20.100000000000001" customHeight="1" thickBot="1" x14ac:dyDescent="0.3">
      <c r="B138" s="101" t="str">
        <f>'Eval Aérodynamisme'!B11</f>
        <v>CLASSEMENT Aéro</v>
      </c>
      <c r="C138" s="102">
        <f>'Eval Aérodynamisme'!C11</f>
        <v>2</v>
      </c>
      <c r="D138" s="102">
        <f>'Eval Aérodynamisme'!D11</f>
        <v>8</v>
      </c>
      <c r="E138" s="102">
        <f>'Eval Aérodynamisme'!E11</f>
        <v>3</v>
      </c>
      <c r="F138" s="102">
        <f>'Eval Aérodynamisme'!F11</f>
        <v>7</v>
      </c>
      <c r="G138" s="102">
        <f>'Eval Aérodynamisme'!G11</f>
        <v>10</v>
      </c>
      <c r="H138" s="102">
        <f>'Eval Aérodynamisme'!H11</f>
        <v>1</v>
      </c>
      <c r="I138" s="102">
        <f>'Eval Aérodynamisme'!I11</f>
        <v>6</v>
      </c>
      <c r="J138" s="102">
        <f>'Eval Aérodynamisme'!J11</f>
        <v>5</v>
      </c>
      <c r="K138" s="102">
        <f>'Eval Aérodynamisme'!K11</f>
        <v>9</v>
      </c>
      <c r="L138" s="102">
        <f>'Eval Aérodynamisme'!L11</f>
        <v>4</v>
      </c>
      <c r="M138" s="102">
        <f>'Eval Aérodynamisme'!M11</f>
        <v>11</v>
      </c>
      <c r="N138" s="102">
        <f>'Eval Aérodynamisme'!N11</f>
        <v>0</v>
      </c>
      <c r="O138" s="102">
        <f>'Eval Aérodynamisme'!O11</f>
        <v>0</v>
      </c>
      <c r="P138" s="102">
        <f>'Eval Aérodynamisme'!P11</f>
        <v>0</v>
      </c>
      <c r="Q138" s="102">
        <f>'Eval Aérodynamisme'!Q11</f>
        <v>0</v>
      </c>
      <c r="R138" s="102">
        <f>'Eval Aérodynamisme'!R11</f>
        <v>1</v>
      </c>
      <c r="S138" s="102">
        <f>'Eval Aérodynamisme'!S11</f>
        <v>1</v>
      </c>
      <c r="T138" s="102">
        <f>'Eval Aérodynamisme'!T11</f>
        <v>1</v>
      </c>
      <c r="U138" s="102">
        <f>'Eval Aérodynamisme'!U11</f>
        <v>1</v>
      </c>
      <c r="V138" s="102">
        <f>'Eval Aérodynamisme'!V11</f>
        <v>1</v>
      </c>
      <c r="W138" s="103">
        <f>'Eval Aérodynamisme'!W11</f>
        <v>1</v>
      </c>
    </row>
  </sheetData>
  <sheetProtection selectLockedCells="1"/>
  <mergeCells count="270">
    <mergeCell ref="V104:V107"/>
    <mergeCell ref="W104:W107"/>
    <mergeCell ref="D115:J115"/>
    <mergeCell ref="D129:J129"/>
    <mergeCell ref="N104:N107"/>
    <mergeCell ref="O104:O107"/>
    <mergeCell ref="P104:P107"/>
    <mergeCell ref="Q104:Q107"/>
    <mergeCell ref="R104:R107"/>
    <mergeCell ref="S104:S107"/>
    <mergeCell ref="H104:H107"/>
    <mergeCell ref="I104:I107"/>
    <mergeCell ref="J104:J107"/>
    <mergeCell ref="K104:K107"/>
    <mergeCell ref="L104:L107"/>
    <mergeCell ref="M104:M107"/>
    <mergeCell ref="T100:T103"/>
    <mergeCell ref="U100:U103"/>
    <mergeCell ref="V100:V103"/>
    <mergeCell ref="W100:W103"/>
    <mergeCell ref="B104:B106"/>
    <mergeCell ref="C104:C107"/>
    <mergeCell ref="D104:D107"/>
    <mergeCell ref="E104:E107"/>
    <mergeCell ref="F104:F107"/>
    <mergeCell ref="G104:G107"/>
    <mergeCell ref="N100:N103"/>
    <mergeCell ref="O100:O103"/>
    <mergeCell ref="P100:P103"/>
    <mergeCell ref="Q100:Q103"/>
    <mergeCell ref="R100:R103"/>
    <mergeCell ref="S100:S103"/>
    <mergeCell ref="H100:H103"/>
    <mergeCell ref="I100:I103"/>
    <mergeCell ref="J100:J103"/>
    <mergeCell ref="K100:K103"/>
    <mergeCell ref="L100:L103"/>
    <mergeCell ref="M100:M103"/>
    <mergeCell ref="T104:T107"/>
    <mergeCell ref="U104:U107"/>
    <mergeCell ref="Q96:Q99"/>
    <mergeCell ref="R96:R99"/>
    <mergeCell ref="S96:S99"/>
    <mergeCell ref="H96:H99"/>
    <mergeCell ref="I96:I99"/>
    <mergeCell ref="J96:J99"/>
    <mergeCell ref="K96:K99"/>
    <mergeCell ref="L96:L99"/>
    <mergeCell ref="M96:M99"/>
    <mergeCell ref="B100:B102"/>
    <mergeCell ref="C100:C103"/>
    <mergeCell ref="D100:D103"/>
    <mergeCell ref="E100:E103"/>
    <mergeCell ref="F100:F103"/>
    <mergeCell ref="G100:G103"/>
    <mergeCell ref="N96:N99"/>
    <mergeCell ref="O96:O99"/>
    <mergeCell ref="P96:P99"/>
    <mergeCell ref="W78:W81"/>
    <mergeCell ref="D89:J89"/>
    <mergeCell ref="B96:B98"/>
    <mergeCell ref="C96:C99"/>
    <mergeCell ref="D96:D99"/>
    <mergeCell ref="E96:E99"/>
    <mergeCell ref="F96:F99"/>
    <mergeCell ref="G96:G99"/>
    <mergeCell ref="O78:O81"/>
    <mergeCell ref="P78:P81"/>
    <mergeCell ref="Q78:Q81"/>
    <mergeCell ref="R78:R81"/>
    <mergeCell ref="S78:S81"/>
    <mergeCell ref="T78:T81"/>
    <mergeCell ref="I78:I81"/>
    <mergeCell ref="J78:J81"/>
    <mergeCell ref="K78:K81"/>
    <mergeCell ref="L78:L81"/>
    <mergeCell ref="M78:M81"/>
    <mergeCell ref="N78:N81"/>
    <mergeCell ref="T96:T99"/>
    <mergeCell ref="U96:U99"/>
    <mergeCell ref="V96:V99"/>
    <mergeCell ref="W96:W99"/>
    <mergeCell ref="U74:U77"/>
    <mergeCell ref="V74:V77"/>
    <mergeCell ref="W74:W77"/>
    <mergeCell ref="B78:B80"/>
    <mergeCell ref="C78:C81"/>
    <mergeCell ref="D78:D81"/>
    <mergeCell ref="E78:E81"/>
    <mergeCell ref="F78:F81"/>
    <mergeCell ref="G78:G81"/>
    <mergeCell ref="H78:H81"/>
    <mergeCell ref="O74:O77"/>
    <mergeCell ref="P74:P77"/>
    <mergeCell ref="Q74:Q77"/>
    <mergeCell ref="R74:R77"/>
    <mergeCell ref="S74:S77"/>
    <mergeCell ref="T74:T77"/>
    <mergeCell ref="I74:I77"/>
    <mergeCell ref="J74:J77"/>
    <mergeCell ref="K74:K77"/>
    <mergeCell ref="L74:L77"/>
    <mergeCell ref="M74:M77"/>
    <mergeCell ref="N74:N77"/>
    <mergeCell ref="U78:U81"/>
    <mergeCell ref="V78:V81"/>
    <mergeCell ref="R70:R73"/>
    <mergeCell ref="S70:S73"/>
    <mergeCell ref="T70:T73"/>
    <mergeCell ref="I70:I73"/>
    <mergeCell ref="J70:J73"/>
    <mergeCell ref="K70:K73"/>
    <mergeCell ref="L70:L73"/>
    <mergeCell ref="M70:M73"/>
    <mergeCell ref="N70:N73"/>
    <mergeCell ref="B74:B76"/>
    <mergeCell ref="C74:C77"/>
    <mergeCell ref="D74:D77"/>
    <mergeCell ref="E74:E77"/>
    <mergeCell ref="F74:F77"/>
    <mergeCell ref="G74:G77"/>
    <mergeCell ref="H74:H77"/>
    <mergeCell ref="O70:O73"/>
    <mergeCell ref="P70:P73"/>
    <mergeCell ref="W66:W69"/>
    <mergeCell ref="B70:B72"/>
    <mergeCell ref="C70:C73"/>
    <mergeCell ref="D70:D73"/>
    <mergeCell ref="E70:E73"/>
    <mergeCell ref="F70:F73"/>
    <mergeCell ref="G70:G73"/>
    <mergeCell ref="H70:H73"/>
    <mergeCell ref="O66:O69"/>
    <mergeCell ref="P66:P69"/>
    <mergeCell ref="Q66:Q69"/>
    <mergeCell ref="R66:R69"/>
    <mergeCell ref="S66:S69"/>
    <mergeCell ref="T66:T69"/>
    <mergeCell ref="I66:I69"/>
    <mergeCell ref="J66:J69"/>
    <mergeCell ref="K66:K69"/>
    <mergeCell ref="L66:L69"/>
    <mergeCell ref="M66:M69"/>
    <mergeCell ref="N66:N69"/>
    <mergeCell ref="U70:U73"/>
    <mergeCell ref="V70:V73"/>
    <mergeCell ref="W70:W73"/>
    <mergeCell ref="Q70:Q73"/>
    <mergeCell ref="U62:U65"/>
    <mergeCell ref="V62:V65"/>
    <mergeCell ref="W62:W65"/>
    <mergeCell ref="B66:B68"/>
    <mergeCell ref="C66:C69"/>
    <mergeCell ref="D66:D69"/>
    <mergeCell ref="E66:E69"/>
    <mergeCell ref="F66:F69"/>
    <mergeCell ref="G66:G69"/>
    <mergeCell ref="H66:H69"/>
    <mergeCell ref="O62:O65"/>
    <mergeCell ref="P62:P65"/>
    <mergeCell ref="Q62:Q65"/>
    <mergeCell ref="R62:R65"/>
    <mergeCell ref="S62:S65"/>
    <mergeCell ref="T62:T65"/>
    <mergeCell ref="I62:I65"/>
    <mergeCell ref="J62:J65"/>
    <mergeCell ref="K62:K65"/>
    <mergeCell ref="L62:L65"/>
    <mergeCell ref="M62:M65"/>
    <mergeCell ref="N62:N65"/>
    <mergeCell ref="U66:U69"/>
    <mergeCell ref="V66:V69"/>
    <mergeCell ref="D55:J55"/>
    <mergeCell ref="B62:B64"/>
    <mergeCell ref="C62:C65"/>
    <mergeCell ref="D62:D65"/>
    <mergeCell ref="E62:E65"/>
    <mergeCell ref="F62:F65"/>
    <mergeCell ref="G62:G65"/>
    <mergeCell ref="H62:H65"/>
    <mergeCell ref="Q44:Q47"/>
    <mergeCell ref="R44:R47"/>
    <mergeCell ref="S44:S47"/>
    <mergeCell ref="T44:T47"/>
    <mergeCell ref="U44:U47"/>
    <mergeCell ref="J44:J47"/>
    <mergeCell ref="K44:K47"/>
    <mergeCell ref="L44:L47"/>
    <mergeCell ref="M44:M47"/>
    <mergeCell ref="N44:N47"/>
    <mergeCell ref="O44:O47"/>
    <mergeCell ref="P44:P47"/>
    <mergeCell ref="V40:V43"/>
    <mergeCell ref="W40:W43"/>
    <mergeCell ref="B44:B46"/>
    <mergeCell ref="C44:C47"/>
    <mergeCell ref="D44:D47"/>
    <mergeCell ref="E44:E47"/>
    <mergeCell ref="F44:F47"/>
    <mergeCell ref="G44:G47"/>
    <mergeCell ref="H44:H47"/>
    <mergeCell ref="I44:I47"/>
    <mergeCell ref="P40:P43"/>
    <mergeCell ref="Q40:Q43"/>
    <mergeCell ref="R40:R43"/>
    <mergeCell ref="S40:S43"/>
    <mergeCell ref="T40:T43"/>
    <mergeCell ref="U40:U43"/>
    <mergeCell ref="J40:J43"/>
    <mergeCell ref="K40:K43"/>
    <mergeCell ref="L40:L43"/>
    <mergeCell ref="M40:M43"/>
    <mergeCell ref="N40:N43"/>
    <mergeCell ref="O40:O43"/>
    <mergeCell ref="V44:V47"/>
    <mergeCell ref="W44:W47"/>
    <mergeCell ref="Q36:Q39"/>
    <mergeCell ref="R36:R39"/>
    <mergeCell ref="S36:S39"/>
    <mergeCell ref="T36:T39"/>
    <mergeCell ref="U36:U39"/>
    <mergeCell ref="J36:J39"/>
    <mergeCell ref="K36:K39"/>
    <mergeCell ref="L36:L39"/>
    <mergeCell ref="M36:M39"/>
    <mergeCell ref="N36:N39"/>
    <mergeCell ref="O36:O39"/>
    <mergeCell ref="B40:B42"/>
    <mergeCell ref="C40:C43"/>
    <mergeCell ref="D40:D43"/>
    <mergeCell ref="E40:E43"/>
    <mergeCell ref="F40:F43"/>
    <mergeCell ref="G40:G43"/>
    <mergeCell ref="H40:H43"/>
    <mergeCell ref="I40:I43"/>
    <mergeCell ref="P36:P39"/>
    <mergeCell ref="V32:V35"/>
    <mergeCell ref="W32:W35"/>
    <mergeCell ref="B36:B38"/>
    <mergeCell ref="C36:C39"/>
    <mergeCell ref="D36:D39"/>
    <mergeCell ref="E36:E39"/>
    <mergeCell ref="F36:F39"/>
    <mergeCell ref="G36:G39"/>
    <mergeCell ref="H36:H39"/>
    <mergeCell ref="I36:I39"/>
    <mergeCell ref="P32:P35"/>
    <mergeCell ref="Q32:Q35"/>
    <mergeCell ref="R32:R35"/>
    <mergeCell ref="S32:S35"/>
    <mergeCell ref="T32:T35"/>
    <mergeCell ref="U32:U35"/>
    <mergeCell ref="J32:J35"/>
    <mergeCell ref="K32:K35"/>
    <mergeCell ref="L32:L35"/>
    <mergeCell ref="M32:M35"/>
    <mergeCell ref="N32:N35"/>
    <mergeCell ref="O32:O35"/>
    <mergeCell ref="V36:V39"/>
    <mergeCell ref="W36:W39"/>
    <mergeCell ref="D2:J2"/>
    <mergeCell ref="D25:J25"/>
    <mergeCell ref="B32:B34"/>
    <mergeCell ref="C32:C35"/>
    <mergeCell ref="D32:D35"/>
    <mergeCell ref="E32:E35"/>
    <mergeCell ref="F32:F35"/>
    <mergeCell ref="G32:G35"/>
    <mergeCell ref="H32:H35"/>
    <mergeCell ref="I32:I35"/>
  </mergeCells>
  <phoneticPr fontId="7" type="noConversion"/>
  <conditionalFormatting sqref="C125:W125 C51:W51 C85:W85 C111:W111 C21:W21">
    <cfRule type="cellIs" dxfId="1" priority="1" operator="greaterThan">
      <formula>3</formula>
    </cfRule>
    <cfRule type="colorScale" priority="2">
      <colorScale>
        <cfvo type="min"/>
        <cfvo type="max"/>
        <color rgb="FF63BE7B"/>
        <color rgb="FFFCFCFF"/>
      </colorScale>
    </cfRule>
  </conditionalFormatting>
  <conditionalFormatting sqref="C138:W138">
    <cfRule type="cellIs" dxfId="0" priority="3" operator="greaterThan">
      <formula>3</formula>
    </cfRule>
    <cfRule type="colorScale" priority="4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A compléter</vt:lpstr>
      <vt:lpstr>Eval Respect Règlement</vt:lpstr>
      <vt:lpstr>Eval Soutenance</vt:lpstr>
      <vt:lpstr>Eval innov-Prog</vt:lpstr>
      <vt:lpstr>Eval Stands</vt:lpstr>
      <vt:lpstr>Eval Course</vt:lpstr>
      <vt:lpstr>Eval Trophée CAO</vt:lpstr>
      <vt:lpstr>Eval Aérodynamisme</vt:lpstr>
      <vt:lpstr>Eval Général</vt:lpstr>
      <vt:lpstr>Résultats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dijon</dc:creator>
  <cp:lastModifiedBy>Thomas Larrieu</cp:lastModifiedBy>
  <cp:lastPrinted>2018-05-17T13:38:31Z</cp:lastPrinted>
  <dcterms:created xsi:type="dcterms:W3CDTF">2012-03-24T09:32:54Z</dcterms:created>
  <dcterms:modified xsi:type="dcterms:W3CDTF">2018-05-18T12:18:44Z</dcterms:modified>
</cp:coreProperties>
</file>