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P PSR\GRILLES EVALUATION\Version définitive\"/>
    </mc:Choice>
  </mc:AlternateContent>
  <workbookProtection workbookAlgorithmName="SHA-512" workbookHashValue="tCrDWFDu82wBCkWSW/zEytByphaXhL/KIJKfpFWgtUi6PyGRoVfJURjfS0UcSTNjDyS/bDO2sRHi+cQ9A52IIg==" workbookSaltValue="MdBWGai/2qA6YnWqvN1SBQ==" workbookSpinCount="100000" lockStructure="1"/>
  <bookViews>
    <workbookView xWindow="0" yWindow="0" windowWidth="20490" windowHeight="7620" activeTab="5"/>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G23" i="6"/>
  <c r="C10" i="10" s="1"/>
  <c r="D10" i="10" s="1"/>
  <c r="G16" i="9"/>
  <c r="E16" i="10" s="1"/>
  <c r="G25" i="7"/>
  <c r="D13" i="10" s="1"/>
  <c r="G23" i="9"/>
  <c r="E17" i="10" s="1"/>
  <c r="G29" i="9"/>
  <c r="E18" i="10" s="1"/>
  <c r="G18" i="7"/>
  <c r="D12" i="10" s="1"/>
  <c r="C9" i="10"/>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<sst xmlns="http://schemas.openxmlformats.org/spreadsheetml/2006/main" count="252" uniqueCount="154">
  <si>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</si>
  <si>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</si>
  <si>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</si>
  <si>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</si>
  <si>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</si>
  <si>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</si>
  <si>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</si>
  <si>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</si>
  <si>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</si>
  <si>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</si>
  <si>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</si>
  <si>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</si>
  <si>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</si>
  <si>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</si>
  <si>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</si>
  <si>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</si>
  <si>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</si>
  <si>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</si>
  <si>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</si>
  <si>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</si>
  <si>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</si>
  <si>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</si>
  <si>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</si>
  <si>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</si>
  <si>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</si>
  <si>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</si>
  <si>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</si>
  <si>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</si>
  <si>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</si>
  <si>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</si>
  <si>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</si>
  <si>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</si>
  <si>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</si>
  <si>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</si>
  <si>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</si>
  <si>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</si>
  <si>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</si>
  <si>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</si>
  <si>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</si>
  <si>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</si>
  <si>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</si>
  <si>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</si>
  <si>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</si>
  <si>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</si>
  <si>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</si>
  <si>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</si>
  <si>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</si>
  <si>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</si>
  <si>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</si>
  <si>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</si>
  <si>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</si>
  <si>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</si>
  <si>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</si>
  <si>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</si>
  <si>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</si>
  <si>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</si>
  <si>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</si>
  <si>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</si>
  <si>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</si>
  <si>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</si>
  <si>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</si>
  <si>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</si>
  <si>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</si>
  <si>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</si>
  <si>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</si>
  <si>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</si>
  <si>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</si>
  <si>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</si>
  <si>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</si>
  <si>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</si>
  <si>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</si>
  <si>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</si>
  <si>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</si>
  <si>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</si>
  <si>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</si>
  <si>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</si>
  <si>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</si>
  <si>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</si>
  <si>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</si>
  <si>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</si>
  <si>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</si>
  <si>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</si>
  <si>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</si>
  <si>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</si>
  <si>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</si>
  <si>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</si>
  <si>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X</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</si>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</sst>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0" fillId="0" borderId="5" xfId="0" applyBorder="1" applyAlignment="1">
      <alignment horizontal="left" vertical="top" wrapText="1"/>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4" fillId="2" borderId="4" xfId="0" applyFont="1" applyFill="1" applyBorder="1" applyAlignment="1">
      <alignment horizontal="left"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9" fillId="3"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5" xfId="0" applyBorder="1" applyAlignment="1">
      <alignment horizontal="center"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0.104836519156530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P27"/>
  <sheetViews>
    <sheetView topLeftCell="A25" zoomScale="106" zoomScaleNormal="106" workbookViewId="0">
      <selection activeCell="D4" sqref="D4:G4"/>
    </sheetView>
  </sheetViews>
  <sheetFormatPr baseColWidth="10" defaultColWidth="11.42578125" defaultRowHeight="15" outlineLevelRow="1" x14ac:dyDescent="0.25"/>
  <cols>
    <col min="1" max="1" width="17.7109375" style="19" customWidth="1"/>
    <col min="2" max="2" width="46.28515625" style="19" customWidth="1"/>
    <col min="3" max="3" width="8.140625" style="23" customWidth="1"/>
    <col min="4" max="4" width="15" style="23" customWidth="1"/>
    <col min="5" max="5" width="8.42578125" style="19" customWidth="1"/>
    <col min="6" max="6" width="1.140625" style="19" customWidth="1"/>
    <col min="7" max="7" width="15" style="23" customWidth="1"/>
    <col min="8" max="16384" width="11.42578125" style="19"/>
  </cols>
  <sheetData>
    <row r="1" spans="1:40" s="17" customFormat="1" x14ac:dyDescent="0.2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91" t="s">
        <v>17</v>
      </c>
      <c r="B2" s="90"/>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7" t="s">
        <v>152</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8" t="s">
        <v>131</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1" t="s">
        <v>62</v>
      </c>
    </row>
    <row r="9" spans="1:40" ht="15.75" x14ac:dyDescent="0.25">
      <c r="A9" s="20" t="s">
        <v>56</v>
      </c>
    </row>
    <row r="10" spans="1:40" ht="15.75" x14ac:dyDescent="0.25">
      <c r="A10" s="20" t="s">
        <v>57</v>
      </c>
    </row>
    <row r="11" spans="1:40" ht="15.75" x14ac:dyDescent="0.25">
      <c r="A11" s="20"/>
    </row>
    <row r="12" spans="1:40" ht="30" customHeight="1" x14ac:dyDescent="0.25">
      <c r="A12" s="101" t="s">
        <v>58</v>
      </c>
      <c r="B12" s="102"/>
      <c r="C12" s="102"/>
      <c r="D12" s="102"/>
      <c r="E12" s="102"/>
      <c r="F12" s="102"/>
      <c r="G12" s="103"/>
    </row>
    <row r="13" spans="1:40" ht="21" x14ac:dyDescent="0.25">
      <c r="A13" s="22"/>
      <c r="B13" s="33"/>
      <c r="C13" s="23" t="s">
        <v>59</v>
      </c>
      <c r="D13" s="27" t="s">
        <v>132</v>
      </c>
      <c r="E13" s="33"/>
      <c r="F13" s="33"/>
      <c r="G13" s="23" t="s">
        <v>136</v>
      </c>
    </row>
    <row r="14" spans="1:40" s="24" customFormat="1" ht="24.95" customHeight="1" x14ac:dyDescent="0.25">
      <c r="A14" s="51" t="s">
        <v>60</v>
      </c>
      <c r="B14" s="52" t="s">
        <v>63</v>
      </c>
      <c r="C14" s="53">
        <v>5</v>
      </c>
      <c r="D14" s="57">
        <f>SUM(D15:D16)</f>
        <v>59.5</v>
      </c>
      <c r="E14" s="55" t="s">
        <v>133</v>
      </c>
      <c r="F14" s="34"/>
      <c r="G14" s="57">
        <f>CEILING(D14/C14,0.5)</f>
        <v>12</v>
      </c>
    </row>
    <row r="15" spans="1:40" ht="15.75" x14ac:dyDescent="0.25">
      <c r="A15" s="31"/>
      <c r="B15" s="63" t="s">
        <v>138</v>
      </c>
      <c r="C15" s="54">
        <v>3</v>
      </c>
      <c r="D15" s="58">
        <f>'EP1-S1'!G33</f>
        <v>38</v>
      </c>
      <c r="E15" s="32" t="s">
        <v>87</v>
      </c>
      <c r="F15" s="33"/>
      <c r="G15" s="58">
        <f>D15/C15</f>
        <v>12.666666666666666</v>
      </c>
    </row>
    <row r="16" spans="1:40" ht="15.75" x14ac:dyDescent="0.25">
      <c r="A16" s="31"/>
      <c r="B16" s="63" t="s">
        <v>139</v>
      </c>
      <c r="C16" s="54">
        <v>2</v>
      </c>
      <c r="D16" s="58">
        <f>'EP1-S2'!G25</f>
        <v>21.5</v>
      </c>
      <c r="E16" s="32" t="s">
        <v>94</v>
      </c>
      <c r="F16" s="33"/>
      <c r="G16" s="58">
        <f>D16/C16</f>
        <v>10.75</v>
      </c>
    </row>
    <row r="17" spans="1:42" ht="15.75" x14ac:dyDescent="0.25">
      <c r="A17" s="25"/>
      <c r="B17" s="26"/>
      <c r="C17" s="27"/>
      <c r="D17" s="28"/>
      <c r="E17" s="23"/>
      <c r="F17" s="33"/>
    </row>
    <row r="18" spans="1:42" ht="15.75" x14ac:dyDescent="0.25">
      <c r="A18" s="25"/>
      <c r="B18" s="33"/>
      <c r="C18" s="23" t="s">
        <v>59</v>
      </c>
      <c r="D18" s="27" t="s">
        <v>132</v>
      </c>
      <c r="E18" s="23"/>
      <c r="F18" s="33"/>
      <c r="G18" s="23" t="s">
        <v>136</v>
      </c>
    </row>
    <row r="19" spans="1:42" s="24" customFormat="1" ht="24.95" customHeight="1" x14ac:dyDescent="0.25">
      <c r="A19" s="46" t="s">
        <v>61</v>
      </c>
      <c r="B19" s="47" t="s">
        <v>64</v>
      </c>
      <c r="C19" s="48">
        <v>6</v>
      </c>
      <c r="D19" s="59">
        <f>SUM(D20:D21)</f>
        <v>90.5</v>
      </c>
      <c r="E19" s="56" t="s">
        <v>134</v>
      </c>
      <c r="F19" s="34"/>
      <c r="G19" s="59">
        <f>CEILING(D19/C19,0.5)</f>
        <v>15.5</v>
      </c>
    </row>
    <row r="20" spans="1:42" ht="15.75" x14ac:dyDescent="0.25">
      <c r="A20" s="29"/>
      <c r="B20" s="64" t="s">
        <v>140</v>
      </c>
      <c r="C20" s="49">
        <v>3</v>
      </c>
      <c r="D20" s="60">
        <f>'EP2-S1'!G30</f>
        <v>41.5</v>
      </c>
      <c r="E20" s="30" t="s">
        <v>87</v>
      </c>
      <c r="F20" s="33"/>
      <c r="G20" s="60">
        <f>D20/C20</f>
        <v>13.833333333333334</v>
      </c>
    </row>
    <row r="21" spans="1:42" ht="15" customHeight="1" x14ac:dyDescent="0.25">
      <c r="A21" s="50"/>
      <c r="B21" s="93" t="s">
        <v>141</v>
      </c>
      <c r="C21" s="30">
        <v>3</v>
      </c>
      <c r="D21" s="60">
        <f>'EP2-S2'!G31</f>
        <v>49</v>
      </c>
      <c r="E21" s="30" t="s">
        <v>87</v>
      </c>
      <c r="F21" s="33"/>
      <c r="G21" s="60">
        <f>D21/C21</f>
        <v>16.333333333333332</v>
      </c>
    </row>
    <row r="22" spans="1:42" ht="11.25" customHeight="1" x14ac:dyDescent="0.25">
      <c r="A22" s="20"/>
      <c r="F22" s="33"/>
    </row>
    <row r="23" spans="1:42" ht="15.75" customHeight="1" x14ac:dyDescent="0.25">
      <c r="A23" s="95" t="s">
        <v>135</v>
      </c>
      <c r="B23" s="96"/>
    </row>
    <row r="24" spans="1:42" ht="260.10000000000002" customHeight="1" outlineLevel="1" x14ac:dyDescent="0.25">
      <c r="C24" s="19"/>
      <c r="D24" s="19"/>
      <c r="G24" s="19"/>
    </row>
    <row r="25" spans="1:42" ht="267.95" customHeight="1" outlineLevel="1" x14ac:dyDescent="0.25">
      <c r="A25" s="81"/>
      <c r="B25" s="81"/>
      <c r="C25" s="82"/>
      <c r="D25" s="82"/>
      <c r="E25" s="81"/>
      <c r="F25" s="81"/>
      <c r="G25" s="82"/>
    </row>
    <row r="26" spans="1:42" customFormat="1" ht="156" customHeight="1" x14ac:dyDescent="0.2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9"/>
      <c r="D27" s="19"/>
      <c r="G27" s="19"/>
    </row>
  </sheetData>
  <sheetProtection algorithmName="SHA-512" hashValue="bLG34sWEKYL9ESrivWUsE7tD7nS2ICQChfeFpnRav0ku7t33orjKTUeqmYkoNa8yQiMz2JinK8fF32I2MbnPqA==" saltValue="76Jk6C8NPp82cJ67nAXtGw=="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1"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E18"/>
  <sheetViews>
    <sheetView workbookViewId="0">
      <selection activeCell="E28" sqref="E28"/>
    </sheetView>
  </sheetViews>
  <sheetFormatPr baseColWidth="10" defaultRowHeight="15" x14ac:dyDescent="0.25"/>
  <cols>
    <col min="1" max="1" width="117.28515625" bestFit="1" customWidth="1"/>
    <col min="2" max="2" width="10.85546875" style="65"/>
  </cols>
  <sheetData>
    <row r="2" spans="1:5" x14ac:dyDescent="0.25">
      <c r="B2" s="65" t="s">
        <v>146</v>
      </c>
      <c r="C2" s="65" t="s">
        <v>147</v>
      </c>
      <c r="D2" s="65" t="s">
        <v>148</v>
      </c>
      <c r="E2" s="65" t="s">
        <v>149</v>
      </c>
    </row>
    <row r="3" spans="1:5" x14ac:dyDescent="0.25">
      <c r="A3" s="68" t="s">
        <v>143</v>
      </c>
      <c r="B3" s="69"/>
      <c r="C3" s="69"/>
      <c r="D3" s="69"/>
      <c r="E3" s="69"/>
    </row>
    <row r="4" spans="1:5" x14ac:dyDescent="0.25">
      <c r="A4" s="66" t="str">
        <f>'EP1-S1'!A11:I11</f>
        <v>C2 - Réaliser les opérations préliminaires sur les produits alimentaires</v>
      </c>
      <c r="B4" s="67">
        <f>'EP1-S1'!$G16/20</f>
        <v>0.57499999999999996</v>
      </c>
      <c r="C4" s="67"/>
      <c r="D4" s="67"/>
      <c r="E4" s="67">
        <f>B4</f>
        <v>0.57499999999999996</v>
      </c>
    </row>
    <row r="5" spans="1:5" x14ac:dyDescent="0.25">
      <c r="A5" s="66" t="str">
        <f>'EP1-S1'!A18:I18</f>
        <v>C3 - Réaliser des préparations et des cuissons simples</v>
      </c>
      <c r="B5" s="67">
        <f>'EP1-S1'!$G22/20</f>
        <v>0.75</v>
      </c>
      <c r="C5" s="67"/>
      <c r="D5" s="67"/>
      <c r="E5" s="67"/>
    </row>
    <row r="6" spans="1:5" x14ac:dyDescent="0.25">
      <c r="A6" s="66" t="str">
        <f>'EP1-S1'!A24:I24</f>
        <v>C5 - Mettre en œuvre les opérations d’entretien manuelles et mécanisées dans les espaces de production</v>
      </c>
      <c r="B6" s="67">
        <f>'EP1-S1'!$G28/10</f>
        <v>0.64500000000000002</v>
      </c>
      <c r="C6" s="67"/>
      <c r="D6" s="67"/>
      <c r="E6" s="67"/>
    </row>
    <row r="7" spans="1:5" x14ac:dyDescent="0.25">
      <c r="A7" s="66" t="str">
        <f>'EP1-S1'!A30:I30</f>
        <v>Partie écrite (savoirs associés du pôle 1)</v>
      </c>
      <c r="B7" s="67">
        <f>'EP1-S1'!$G31/20</f>
        <v>0.25</v>
      </c>
      <c r="C7" s="67">
        <f>B7</f>
        <v>0.25</v>
      </c>
      <c r="D7" s="67"/>
      <c r="E7" s="67"/>
    </row>
    <row r="8" spans="1:5" x14ac:dyDescent="0.25">
      <c r="A8" s="68" t="s">
        <v>145</v>
      </c>
      <c r="B8" s="69"/>
      <c r="C8" s="69"/>
      <c r="D8" s="69"/>
      <c r="E8" s="69"/>
    </row>
    <row r="9" spans="1:5" x14ac:dyDescent="0.25">
      <c r="A9" s="66" t="str">
        <f>'EP1-S2'!A11:I11</f>
        <v>C1 - Réceptionner et stocker les produits alimentaires et non alimentaires</v>
      </c>
      <c r="B9" s="67"/>
      <c r="C9" s="67">
        <f>'EP1-S2'!$G15/10</f>
        <v>0.57499999999999996</v>
      </c>
      <c r="D9" s="67"/>
      <c r="E9" s="67"/>
    </row>
    <row r="10" spans="1:5" x14ac:dyDescent="0.25">
      <c r="A10" s="66" t="str">
        <f>'EP1-S2'!A17:I17</f>
        <v>C4 - Assembler, dresser et conditionner les préparations alimentaires</v>
      </c>
      <c r="B10" s="67"/>
      <c r="C10" s="67">
        <f>'EP1-S2'!$G23/30</f>
        <v>0.51166666666666671</v>
      </c>
      <c r="D10" s="67">
        <f>C10</f>
        <v>0.51166666666666671</v>
      </c>
      <c r="E10" s="67"/>
    </row>
    <row r="11" spans="1:5" x14ac:dyDescent="0.25">
      <c r="A11" s="72" t="s">
        <v>144</v>
      </c>
      <c r="B11" s="74"/>
      <c r="C11" s="74"/>
      <c r="D11" s="74"/>
      <c r="E11" s="74"/>
    </row>
    <row r="12" spans="1:5" x14ac:dyDescent="0.25">
      <c r="A12" s="70" t="str">
        <f>'EP2-S1'!A11:I11</f>
        <v>C6 – Mettre en place et réapprovisionner les espaces de distribution, de vente et de consommation</v>
      </c>
      <c r="B12" s="71"/>
      <c r="C12" s="71"/>
      <c r="D12" s="71">
        <f>'EP2-S1'!$G18/30</f>
        <v>0.7599999999999999</v>
      </c>
      <c r="E12" s="71"/>
    </row>
    <row r="13" spans="1:5" x14ac:dyDescent="0.25">
      <c r="A13" s="70" t="str">
        <f>'EP2-S1'!A20:I20</f>
        <v>C9 – Encaisser les prestations</v>
      </c>
      <c r="B13" s="71"/>
      <c r="C13" s="71"/>
      <c r="D13" s="71">
        <f>'EP2-S1'!$G25/20</f>
        <v>0.72</v>
      </c>
      <c r="E13" s="71"/>
    </row>
    <row r="14" spans="1:5" x14ac:dyDescent="0.25">
      <c r="A14" s="70" t="str">
        <f>'EP2-S1'!A27:I27</f>
        <v>Partie orale (savoirs associés du pôle 2) : questions portant sur des documents professionnels et sur la pratique réalisée par le candidat</v>
      </c>
      <c r="B14" s="71"/>
      <c r="C14" s="71"/>
      <c r="D14" s="71">
        <f>'EP2-S1'!$G28/10</f>
        <v>0.4</v>
      </c>
      <c r="E14" s="71">
        <f>D14</f>
        <v>0.4</v>
      </c>
    </row>
    <row r="15" spans="1:5" x14ac:dyDescent="0.25">
      <c r="A15" s="72" t="s">
        <v>150</v>
      </c>
      <c r="B15" s="73"/>
      <c r="C15" s="73"/>
      <c r="D15" s="73"/>
      <c r="E15" s="73"/>
    </row>
    <row r="16" spans="1:5" x14ac:dyDescent="0.25">
      <c r="A16" s="70" t="str">
        <f>'EP2-S2'!A11:I11</f>
        <v>C7 - Accueillir, informer, conseiller les clients ou les convives et contribuer à la vente additionnelle</v>
      </c>
      <c r="B16" s="71"/>
      <c r="C16" s="71"/>
      <c r="D16" s="71"/>
      <c r="E16" s="71">
        <f>'EP2-S2'!$G16/20</f>
        <v>0.82499999999999996</v>
      </c>
    </row>
    <row r="17" spans="1:5" x14ac:dyDescent="0.25">
      <c r="A17" s="70" t="str">
        <f>'EP2-S2'!A18:I18</f>
        <v>C8 – Assurer le service des clients ou convives</v>
      </c>
      <c r="B17" s="71"/>
      <c r="C17" s="71"/>
      <c r="D17" s="71"/>
      <c r="E17" s="71">
        <f>'EP2-S2'!$G23/20</f>
        <v>0.875</v>
      </c>
    </row>
    <row r="18" spans="1:5" x14ac:dyDescent="0.25">
      <c r="A18" s="70" t="str">
        <f>'EP2-S2'!A25:I25</f>
        <v>C10- Mettre en œuvre les opérations d’entretien manuelles et mécanisées dans les espaces de distribution, vente, consommation et les locaux annexes</v>
      </c>
      <c r="B18" s="71"/>
      <c r="C18" s="71"/>
      <c r="D18" s="71"/>
      <c r="E18" s="71">
        <f>'EP2-S2'!$G29/20</f>
        <v>0.75</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R198"/>
  <sheetViews>
    <sheetView zoomScale="90" zoomScaleNormal="90" workbookViewId="0">
      <selection activeCell="C12" sqref="C12:C13"/>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 xml:space="preserve">Académie de :  </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142</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v>
      </c>
      <c r="B11" s="117"/>
      <c r="C11" s="117"/>
      <c r="D11" s="117"/>
      <c r="E11" s="117"/>
      <c r="F11" s="117"/>
      <c r="G11" s="117"/>
      <c r="H11" s="117"/>
      <c r="I11" s="118"/>
    </row>
    <row r="12" spans="1:44" ht="69.95" customHeight="1" outlineLevel="1" x14ac:dyDescent="0.25">
      <c r="A12" s="8" t="s">
        <v>2</v>
      </c>
      <c r="B12" s="114">
        <v>6</v>
      </c>
      <c r="C12" s="137"/>
      <c r="D12" s="137"/>
      <c r="E12" s="137" t="s">
        <v>79</v>
      </c>
      <c r="F12" s="137"/>
      <c r="G12" s="115">
        <f>IF(COUNTA(C12:F13)&lt;2,IF(C12&lt;&gt;"",B12*C$9,IF(D12&lt;&gt;"",B12*D$9,IF(E12&lt;&gt;"",B12*E$9,IF(F12&lt;&gt;"",B12*F$9,""))))," ")</f>
        <v>4.5</v>
      </c>
      <c r="H12" s="113" t="s">
        <v>65</v>
      </c>
      <c r="I12" s="62" t="s">
        <v>137</v>
      </c>
    </row>
    <row r="13" spans="1:44" ht="69.95" customHeight="1" outlineLevel="1" x14ac:dyDescent="0.25">
      <c r="A13" s="8" t="s">
        <v>3</v>
      </c>
      <c r="B13" s="114"/>
      <c r="C13" s="137"/>
      <c r="D13" s="137"/>
      <c r="E13" s="137"/>
      <c r="F13" s="137"/>
      <c r="G13" s="115"/>
      <c r="H13" s="113"/>
      <c r="I13" s="62" t="s">
        <v>66</v>
      </c>
    </row>
    <row r="14" spans="1:44" ht="69.95" customHeight="1" outlineLevel="1" x14ac:dyDescent="0.25">
      <c r="A14" s="8" t="s">
        <v>69</v>
      </c>
      <c r="B14" s="9">
        <v>10</v>
      </c>
      <c r="C14" s="83"/>
      <c r="D14" s="83" t="s">
        <v>79</v>
      </c>
      <c r="E14" s="83"/>
      <c r="F14" s="83"/>
      <c r="G14" s="78">
        <f>IF(COUNTA(C14:F14)&lt;2,IF(C14&lt;&gt;"",B14*C$9,IF(D14&lt;&gt;"",B14*D$9,IF(E14&lt;&gt;"",B14*E$9,IF(F14&lt;&gt;"",B14*F$9,"")))),"")</f>
        <v>4</v>
      </c>
      <c r="H14" s="113"/>
      <c r="I14" s="62" t="s">
        <v>67</v>
      </c>
    </row>
    <row r="15" spans="1:44" ht="69.95" customHeight="1" outlineLevel="1" x14ac:dyDescent="0.25">
      <c r="A15" s="8" t="s">
        <v>4</v>
      </c>
      <c r="B15" s="9">
        <v>4</v>
      </c>
      <c r="C15" s="83"/>
      <c r="D15" s="83"/>
      <c r="E15" s="83" t="s">
        <v>79</v>
      </c>
      <c r="F15" s="83"/>
      <c r="G15" s="78">
        <f>IF(COUNTA(C15:F15)&lt;2,IF(C15&lt;&gt;"",B15*C$9,IF(D15&lt;&gt;"",B15*D$9,IF(E15&lt;&gt;"",B15*E$9,IF(F15&lt;&gt;"",B15*F$9,"")))),"")</f>
        <v>3</v>
      </c>
      <c r="H15" s="113"/>
      <c r="I15" s="62" t="s">
        <v>68</v>
      </c>
    </row>
    <row r="16" spans="1:44" s="1" customFormat="1" ht="30" customHeight="1" thickBot="1" x14ac:dyDescent="0.3">
      <c r="A16" s="120" t="s">
        <v>90</v>
      </c>
      <c r="B16" s="121"/>
      <c r="C16" s="121"/>
      <c r="D16" s="121"/>
      <c r="E16" s="121"/>
      <c r="F16" s="122"/>
      <c r="G16" s="14">
        <f>IFERROR(IF(COUNTA(C12:F15)=3,SUM(G12:G15),""),"")</f>
        <v>11.5</v>
      </c>
      <c r="H16" s="15" t="s">
        <v>89</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19" t="s">
        <v>5</v>
      </c>
      <c r="B18" s="119"/>
      <c r="C18" s="119"/>
      <c r="D18" s="119"/>
      <c r="E18" s="119"/>
      <c r="F18" s="119"/>
      <c r="G18" s="119"/>
      <c r="H18" s="119"/>
      <c r="I18" s="119"/>
    </row>
    <row r="19" spans="1:44" ht="84.95" customHeight="1" outlineLevel="1" x14ac:dyDescent="0.25">
      <c r="A19" s="10" t="s">
        <v>6</v>
      </c>
      <c r="B19" s="114">
        <v>10</v>
      </c>
      <c r="C19" s="108"/>
      <c r="D19" s="108"/>
      <c r="E19" s="108" t="s">
        <v>79</v>
      </c>
      <c r="F19" s="108"/>
      <c r="G19" s="115">
        <f>IF(COUNTA(C19:F20)&lt;2,IF(C19&lt;&gt;"",B19*C$9,IF(D19&lt;&gt;"",B19*D$9,IF(E19&lt;&gt;"",B19*E$9,IF(F19&lt;&gt;"",B19*F$9,""))))," ")</f>
        <v>7.5</v>
      </c>
      <c r="H19" s="113" t="s">
        <v>70</v>
      </c>
      <c r="I19" s="61" t="s">
        <v>71</v>
      </c>
    </row>
    <row r="20" spans="1:44" ht="94.5" customHeight="1" outlineLevel="1" x14ac:dyDescent="0.25">
      <c r="A20" s="10" t="s">
        <v>7</v>
      </c>
      <c r="B20" s="114"/>
      <c r="C20" s="108"/>
      <c r="D20" s="108"/>
      <c r="E20" s="108"/>
      <c r="F20" s="108"/>
      <c r="G20" s="115"/>
      <c r="H20" s="113"/>
      <c r="I20" s="62" t="s">
        <v>72</v>
      </c>
    </row>
    <row r="21" spans="1:44" ht="117" customHeight="1" outlineLevel="1" x14ac:dyDescent="0.25">
      <c r="A21" s="10" t="s">
        <v>8</v>
      </c>
      <c r="B21" s="9">
        <v>10</v>
      </c>
      <c r="C21" s="84"/>
      <c r="D21" s="84"/>
      <c r="E21" s="84" t="s">
        <v>79</v>
      </c>
      <c r="F21" s="84"/>
      <c r="G21" s="78">
        <f>IF(COUNTA(C21:F21)&lt;2,IF(C21&lt;&gt;"",B21*C$9,IF(D21&lt;&gt;"",B21*D$9,IF(E21&lt;&gt;"",B21*E$9,IF(F21&lt;&gt;"",B21*F$9,"")))),"")</f>
        <v>7.5</v>
      </c>
      <c r="H21" s="113"/>
      <c r="I21" s="61" t="s">
        <v>73</v>
      </c>
    </row>
    <row r="22" spans="1:44" ht="30" customHeight="1" thickBot="1" x14ac:dyDescent="0.3">
      <c r="A22" s="120" t="s">
        <v>88</v>
      </c>
      <c r="B22" s="121"/>
      <c r="C22" s="121"/>
      <c r="D22" s="121"/>
      <c r="E22" s="121"/>
      <c r="F22" s="122"/>
      <c r="G22" s="14">
        <f>IFERROR(IF(COUNTA(C19:F21)=2,SUM(G19:G21),""),"")</f>
        <v>15</v>
      </c>
      <c r="H22" s="15" t="s">
        <v>89</v>
      </c>
      <c r="I22" s="13"/>
    </row>
    <row r="23" spans="1:44" s="16" customFormat="1" ht="9.9499999999999993" customHeight="1" x14ac:dyDescent="0.25">
      <c r="A23" s="111"/>
      <c r="B23" s="112"/>
      <c r="C23" s="112"/>
      <c r="D23" s="112"/>
      <c r="E23" s="112"/>
      <c r="F23" s="112"/>
      <c r="G23" s="112"/>
      <c r="H23" s="112"/>
      <c r="I23" s="112"/>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25">
      <c r="A24" s="116" t="s">
        <v>9</v>
      </c>
      <c r="B24" s="117"/>
      <c r="C24" s="117"/>
      <c r="D24" s="117"/>
      <c r="E24" s="117"/>
      <c r="F24" s="117"/>
      <c r="G24" s="117"/>
      <c r="H24" s="117"/>
      <c r="I24" s="118"/>
    </row>
    <row r="25" spans="1:44" ht="83.1" customHeight="1" outlineLevel="1" x14ac:dyDescent="0.25">
      <c r="A25" s="10" t="s">
        <v>10</v>
      </c>
      <c r="B25" s="85">
        <v>3</v>
      </c>
      <c r="C25" s="84"/>
      <c r="D25" s="84" t="s">
        <v>79</v>
      </c>
      <c r="E25" s="84"/>
      <c r="F25" s="84"/>
      <c r="G25" s="78">
        <f>IF(COUNTA(C25:F25)&lt;2,IF(C25&lt;&gt;"",B25*C$9,IF(D25&lt;&gt;"",B25*D$9,IF(E25&lt;&gt;"",B25*E$9,IF(F25&lt;&gt;"",B25*F$9,"")))),"")</f>
        <v>1.2000000000000002</v>
      </c>
      <c r="H25" s="126" t="s">
        <v>74</v>
      </c>
      <c r="I25" s="10" t="s">
        <v>75</v>
      </c>
    </row>
    <row r="26" spans="1:44" ht="108" customHeight="1" outlineLevel="1" x14ac:dyDescent="0.25">
      <c r="A26" s="10" t="s">
        <v>55</v>
      </c>
      <c r="B26" s="85">
        <v>5</v>
      </c>
      <c r="C26" s="84"/>
      <c r="D26" s="84"/>
      <c r="E26" s="84" t="s">
        <v>79</v>
      </c>
      <c r="F26" s="84"/>
      <c r="G26" s="78">
        <f t="shared" ref="G26:G27" si="0">IF(COUNTA(C26:F26)&lt;2,IF(C26&lt;&gt;"",B26*C$9,IF(D26&lt;&gt;"",B26*D$9,IF(E26&lt;&gt;"",B26*E$9,IF(F26&lt;&gt;"",B26*F$9,"")))),"")</f>
        <v>3.75</v>
      </c>
      <c r="H26" s="126"/>
      <c r="I26" s="10" t="s">
        <v>76</v>
      </c>
    </row>
    <row r="27" spans="1:44" ht="112.5" customHeight="1" outlineLevel="1" x14ac:dyDescent="0.25">
      <c r="A27" s="10" t="s">
        <v>11</v>
      </c>
      <c r="B27" s="85">
        <v>2</v>
      </c>
      <c r="C27" s="84"/>
      <c r="D27" s="84"/>
      <c r="E27" s="84" t="s">
        <v>79</v>
      </c>
      <c r="F27" s="84"/>
      <c r="G27" s="78">
        <f t="shared" si="0"/>
        <v>1.5</v>
      </c>
      <c r="H27" s="126"/>
      <c r="I27" s="10" t="s">
        <v>77</v>
      </c>
    </row>
    <row r="28" spans="1:44" ht="30" customHeight="1" thickBot="1" x14ac:dyDescent="0.3">
      <c r="A28" s="120" t="s">
        <v>88</v>
      </c>
      <c r="B28" s="121"/>
      <c r="C28" s="121"/>
      <c r="D28" s="121"/>
      <c r="E28" s="121" t="s">
        <v>85</v>
      </c>
      <c r="F28" s="122"/>
      <c r="G28" s="88">
        <f>IFERROR(IF(COUNTA(C25:F27)=3,SUM(G25:G27),""),"")</f>
        <v>6.45</v>
      </c>
      <c r="H28" s="15" t="s">
        <v>91</v>
      </c>
      <c r="I28" s="13"/>
    </row>
    <row r="29" spans="1:44" s="16" customFormat="1" ht="9.9499999999999993"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25">
      <c r="A30" s="116" t="s">
        <v>12</v>
      </c>
      <c r="B30" s="117"/>
      <c r="C30" s="117"/>
      <c r="D30" s="117"/>
      <c r="E30" s="117"/>
      <c r="F30" s="117"/>
      <c r="G30" s="117"/>
      <c r="H30" s="117"/>
      <c r="I30" s="118"/>
    </row>
    <row r="31" spans="1:44" ht="30.6" customHeight="1" thickBot="1" x14ac:dyDescent="0.3">
      <c r="A31" s="120" t="s">
        <v>88</v>
      </c>
      <c r="B31" s="121"/>
      <c r="C31" s="121"/>
      <c r="D31" s="121"/>
      <c r="E31" s="121"/>
      <c r="F31" s="122"/>
      <c r="G31" s="87">
        <v>5</v>
      </c>
      <c r="H31" s="15" t="s">
        <v>91</v>
      </c>
      <c r="I31" s="13"/>
    </row>
    <row r="32" spans="1:44" s="16" customFormat="1" ht="30"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
      <c r="A33" s="124" t="s">
        <v>88</v>
      </c>
      <c r="B33" s="125"/>
      <c r="C33" s="125"/>
      <c r="D33" s="125"/>
      <c r="E33" s="125"/>
      <c r="F33" s="125"/>
      <c r="G33" s="18">
        <f>IF(COUNTA(C12:F15,C19:F21,C25:F27,G31)=9,CEILING(G16+G22+G28+G31,0.5),"")</f>
        <v>38</v>
      </c>
      <c r="H33" s="11" t="s">
        <v>87</v>
      </c>
      <c r="I33" s="12"/>
    </row>
    <row r="34" spans="1:44" s="16" customFormat="1" ht="9.9499999999999993" customHeight="1" x14ac:dyDescent="0.25">
      <c r="A34" s="111"/>
      <c r="B34" s="112"/>
      <c r="C34" s="112"/>
      <c r="D34" s="112"/>
      <c r="E34" s="112"/>
      <c r="F34" s="112"/>
      <c r="G34" s="112"/>
      <c r="H34" s="112"/>
      <c r="I34" s="112"/>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25">
      <c r="A35" s="123" t="s">
        <v>13</v>
      </c>
      <c r="B35" s="123"/>
      <c r="C35" s="123"/>
      <c r="D35" s="123"/>
      <c r="E35" s="123"/>
      <c r="F35" s="123"/>
      <c r="G35" s="123"/>
      <c r="H35" s="123" t="s">
        <v>14</v>
      </c>
      <c r="I35" s="123"/>
    </row>
    <row r="36" spans="1:44" x14ac:dyDescent="0.25">
      <c r="A36" s="7"/>
      <c r="B36" s="7"/>
      <c r="C36" s="7"/>
      <c r="D36" s="7"/>
      <c r="E36" s="7"/>
      <c r="F36" s="7"/>
      <c r="G36" s="7"/>
      <c r="H36" s="7"/>
      <c r="I36" s="7"/>
    </row>
    <row r="37" spans="1:44" x14ac:dyDescent="0.25">
      <c r="A37" s="7"/>
      <c r="B37" s="7"/>
      <c r="C37" s="7"/>
      <c r="D37" s="7"/>
      <c r="E37" s="7"/>
      <c r="F37" s="7"/>
      <c r="G37" s="7"/>
      <c r="H37" s="7"/>
      <c r="I37" s="7"/>
    </row>
    <row r="38" spans="1:44" x14ac:dyDescent="0.25">
      <c r="A38" s="7"/>
      <c r="B38" s="7"/>
      <c r="C38" s="7"/>
      <c r="D38" s="7"/>
      <c r="E38" s="7"/>
      <c r="F38" s="7"/>
      <c r="G38" s="7"/>
      <c r="H38" s="7"/>
      <c r="I38" s="7"/>
    </row>
    <row r="39" spans="1:44" x14ac:dyDescent="0.25">
      <c r="A39" s="7"/>
      <c r="B39" s="7"/>
      <c r="C39" s="7"/>
      <c r="D39" s="7"/>
      <c r="E39" s="7"/>
      <c r="F39" s="7"/>
      <c r="G39" s="7"/>
      <c r="H39" s="7"/>
      <c r="I39" s="7"/>
    </row>
    <row r="40" spans="1:44" x14ac:dyDescent="0.25">
      <c r="A40" s="7"/>
      <c r="B40" s="7"/>
      <c r="C40" s="7"/>
      <c r="D40" s="7"/>
      <c r="E40" s="7"/>
      <c r="F40" s="7"/>
      <c r="G40" s="7"/>
      <c r="H40" s="7"/>
      <c r="I40" s="7"/>
    </row>
    <row r="41" spans="1:44" x14ac:dyDescent="0.25">
      <c r="A41" s="7"/>
      <c r="B41" s="7"/>
      <c r="C41" s="7"/>
      <c r="D41" s="7"/>
      <c r="E41" s="7"/>
      <c r="F41" s="7"/>
      <c r="G41" s="7"/>
      <c r="H41" s="7"/>
      <c r="I41" s="7"/>
    </row>
    <row r="42" spans="1:44" x14ac:dyDescent="0.25">
      <c r="A42" s="7"/>
      <c r="B42" s="7"/>
      <c r="C42" s="7"/>
      <c r="D42" s="7"/>
      <c r="E42" s="7"/>
      <c r="F42" s="7"/>
      <c r="G42" s="7"/>
      <c r="H42" s="7"/>
      <c r="I42" s="7"/>
    </row>
    <row r="43" spans="1:44" x14ac:dyDescent="0.25">
      <c r="A43" s="7"/>
      <c r="B43" s="7"/>
      <c r="C43" s="7"/>
      <c r="D43" s="7"/>
      <c r="E43" s="7"/>
      <c r="F43" s="7"/>
      <c r="G43" s="7"/>
      <c r="H43" s="7"/>
      <c r="I43" s="7"/>
    </row>
    <row r="44" spans="1:44" x14ac:dyDescent="0.25">
      <c r="A44" s="7"/>
      <c r="B44" s="7"/>
      <c r="C44" s="7"/>
      <c r="D44" s="7"/>
      <c r="E44" s="7"/>
      <c r="F44" s="7"/>
      <c r="G44" s="7"/>
      <c r="H44" s="7"/>
      <c r="I44" s="7"/>
    </row>
    <row r="45" spans="1:44" x14ac:dyDescent="0.25">
      <c r="A45" s="7"/>
      <c r="B45" s="7"/>
      <c r="C45" s="7"/>
      <c r="D45" s="7"/>
      <c r="E45" s="7"/>
      <c r="F45" s="7"/>
      <c r="G45" s="7"/>
      <c r="H45" s="7"/>
      <c r="I45" s="7"/>
    </row>
    <row r="46" spans="1:44" x14ac:dyDescent="0.25">
      <c r="A46" s="7"/>
      <c r="B46" s="7"/>
      <c r="C46" s="7"/>
      <c r="D46" s="7"/>
      <c r="E46" s="7"/>
      <c r="F46" s="7"/>
      <c r="G46" s="7"/>
      <c r="H46" s="7"/>
      <c r="I46" s="7"/>
    </row>
    <row r="47" spans="1:44" x14ac:dyDescent="0.25">
      <c r="A47" s="7"/>
      <c r="B47" s="7"/>
      <c r="C47" s="7"/>
      <c r="D47" s="7"/>
      <c r="E47" s="7"/>
      <c r="F47" s="7"/>
      <c r="G47" s="7"/>
      <c r="H47" s="7"/>
      <c r="I47" s="7"/>
    </row>
    <row r="48" spans="1:44"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row r="95" spans="1:9" x14ac:dyDescent="0.25">
      <c r="A95" s="7"/>
      <c r="B95" s="7"/>
      <c r="C95" s="7"/>
      <c r="D95" s="7"/>
      <c r="E95" s="7"/>
      <c r="F95" s="7"/>
      <c r="G95" s="7"/>
      <c r="H95" s="7"/>
      <c r="I95" s="7"/>
    </row>
    <row r="96" spans="1:9" x14ac:dyDescent="0.25">
      <c r="A96" s="7"/>
      <c r="B96" s="7"/>
      <c r="C96" s="7"/>
      <c r="D96" s="7"/>
      <c r="E96" s="7"/>
      <c r="F96" s="7"/>
      <c r="G96" s="7"/>
      <c r="H96" s="7"/>
      <c r="I96" s="7"/>
    </row>
    <row r="97" spans="1:9" x14ac:dyDescent="0.25">
      <c r="A97" s="7"/>
      <c r="B97" s="7"/>
      <c r="C97" s="7"/>
      <c r="D97" s="7"/>
      <c r="E97" s="7"/>
      <c r="F97" s="7"/>
      <c r="G97" s="7"/>
      <c r="H97" s="7"/>
      <c r="I97" s="7"/>
    </row>
    <row r="98" spans="1:9" x14ac:dyDescent="0.25">
      <c r="A98" s="7"/>
      <c r="B98" s="7"/>
      <c r="C98" s="7"/>
      <c r="D98" s="7"/>
      <c r="E98" s="7"/>
      <c r="F98" s="7"/>
      <c r="G98" s="7"/>
      <c r="H98" s="7"/>
      <c r="I98" s="7"/>
    </row>
    <row r="99" spans="1:9" x14ac:dyDescent="0.25">
      <c r="A99" s="7"/>
      <c r="B99" s="7"/>
      <c r="C99" s="7"/>
      <c r="D99" s="7"/>
      <c r="E99" s="7"/>
      <c r="F99" s="7"/>
      <c r="G99" s="7"/>
      <c r="H99" s="7"/>
      <c r="I99" s="7"/>
    </row>
    <row r="100" spans="1:9" x14ac:dyDescent="0.25">
      <c r="A100" s="7"/>
      <c r="B100" s="7"/>
      <c r="C100" s="7"/>
      <c r="D100" s="7"/>
      <c r="E100" s="7"/>
      <c r="F100" s="7"/>
      <c r="G100" s="7"/>
      <c r="H100" s="7"/>
      <c r="I100" s="7"/>
    </row>
    <row r="101" spans="1:9" x14ac:dyDescent="0.25">
      <c r="A101" s="7"/>
      <c r="B101" s="7"/>
      <c r="C101" s="7"/>
      <c r="D101" s="7"/>
      <c r="E101" s="7"/>
      <c r="F101" s="7"/>
      <c r="G101" s="7"/>
      <c r="H101" s="7"/>
      <c r="I101" s="7"/>
    </row>
    <row r="102" spans="1:9" x14ac:dyDescent="0.25">
      <c r="A102" s="7"/>
      <c r="B102" s="7"/>
      <c r="C102" s="7"/>
      <c r="D102" s="7"/>
      <c r="E102" s="7"/>
      <c r="F102" s="7"/>
      <c r="G102" s="7"/>
      <c r="H102" s="7"/>
      <c r="I102" s="7"/>
    </row>
    <row r="103" spans="1:9" x14ac:dyDescent="0.25">
      <c r="A103" s="7"/>
      <c r="B103" s="7"/>
      <c r="C103" s="7"/>
      <c r="D103" s="7"/>
      <c r="E103" s="7"/>
      <c r="F103" s="7"/>
      <c r="G103" s="7"/>
      <c r="H103" s="7"/>
      <c r="I103" s="7"/>
    </row>
    <row r="104" spans="1:9" x14ac:dyDescent="0.25">
      <c r="A104" s="7"/>
      <c r="B104" s="7"/>
      <c r="C104" s="7"/>
      <c r="D104" s="7"/>
      <c r="E104" s="7"/>
      <c r="F104" s="7"/>
      <c r="G104" s="7"/>
      <c r="H104" s="7"/>
      <c r="I104" s="7"/>
    </row>
    <row r="105" spans="1:9" x14ac:dyDescent="0.25">
      <c r="A105" s="7"/>
      <c r="B105" s="7"/>
      <c r="C105" s="7"/>
      <c r="D105" s="7"/>
      <c r="E105" s="7"/>
      <c r="F105" s="7"/>
      <c r="G105" s="7"/>
      <c r="H105" s="7"/>
      <c r="I105" s="7"/>
    </row>
    <row r="106" spans="1:9" x14ac:dyDescent="0.25">
      <c r="A106" s="7"/>
      <c r="B106" s="7"/>
      <c r="C106" s="7"/>
      <c r="D106" s="7"/>
      <c r="E106" s="7"/>
      <c r="F106" s="7"/>
      <c r="G106" s="7"/>
      <c r="H106" s="7"/>
      <c r="I106" s="7"/>
    </row>
    <row r="107" spans="1:9" x14ac:dyDescent="0.25">
      <c r="A107" s="7"/>
      <c r="B107" s="7"/>
      <c r="C107" s="7"/>
      <c r="D107" s="7"/>
      <c r="E107" s="7"/>
      <c r="F107" s="7"/>
      <c r="G107" s="7"/>
      <c r="H107" s="7"/>
      <c r="I107" s="7"/>
    </row>
    <row r="108" spans="1:9" x14ac:dyDescent="0.25">
      <c r="A108" s="7"/>
      <c r="B108" s="7"/>
      <c r="C108" s="7"/>
      <c r="D108" s="7"/>
      <c r="E108" s="7"/>
      <c r="F108" s="7"/>
      <c r="G108" s="7"/>
      <c r="H108" s="7"/>
      <c r="I108" s="7"/>
    </row>
    <row r="109" spans="1:9" x14ac:dyDescent="0.25">
      <c r="A109" s="7"/>
      <c r="B109" s="7"/>
      <c r="C109" s="7"/>
      <c r="D109" s="7"/>
      <c r="E109" s="7"/>
      <c r="F109" s="7"/>
      <c r="G109" s="7"/>
      <c r="H109" s="7"/>
      <c r="I109" s="7"/>
    </row>
    <row r="110" spans="1:9" x14ac:dyDescent="0.25">
      <c r="A110" s="7"/>
      <c r="B110" s="7"/>
      <c r="C110" s="7"/>
      <c r="D110" s="7"/>
      <c r="E110" s="7"/>
      <c r="F110" s="7"/>
      <c r="G110" s="7"/>
      <c r="H110" s="7"/>
      <c r="I110" s="7"/>
    </row>
    <row r="111" spans="1:9" x14ac:dyDescent="0.25">
      <c r="A111" s="7"/>
      <c r="B111" s="7"/>
      <c r="C111" s="7"/>
      <c r="D111" s="7"/>
      <c r="E111" s="7"/>
      <c r="F111" s="7"/>
      <c r="G111" s="7"/>
      <c r="H111" s="7"/>
      <c r="I111" s="7"/>
    </row>
    <row r="112" spans="1:9" x14ac:dyDescent="0.25">
      <c r="A112" s="7"/>
      <c r="B112" s="7"/>
      <c r="C112" s="7"/>
      <c r="D112" s="7"/>
      <c r="E112" s="7"/>
      <c r="F112" s="7"/>
      <c r="G112" s="7"/>
      <c r="H112" s="7"/>
      <c r="I112" s="7"/>
    </row>
    <row r="113" spans="1:9" x14ac:dyDescent="0.25">
      <c r="A113" s="7"/>
      <c r="B113" s="7"/>
      <c r="C113" s="7"/>
      <c r="D113" s="7"/>
      <c r="E113" s="7"/>
      <c r="F113" s="7"/>
      <c r="G113" s="7"/>
      <c r="H113" s="7"/>
      <c r="I113" s="7"/>
    </row>
    <row r="114" spans="1:9" x14ac:dyDescent="0.25">
      <c r="A114" s="7"/>
      <c r="B114" s="7"/>
      <c r="C114" s="7"/>
      <c r="D114" s="7"/>
      <c r="E114" s="7"/>
      <c r="F114" s="7"/>
      <c r="G114" s="7"/>
      <c r="H114" s="7"/>
      <c r="I114" s="7"/>
    </row>
    <row r="115" spans="1:9" x14ac:dyDescent="0.25">
      <c r="A115" s="7"/>
      <c r="B115" s="7"/>
      <c r="C115" s="7"/>
      <c r="D115" s="7"/>
      <c r="E115" s="7"/>
      <c r="F115" s="7"/>
      <c r="G115" s="7"/>
      <c r="H115" s="7"/>
      <c r="I115" s="7"/>
    </row>
    <row r="116" spans="1:9" x14ac:dyDescent="0.25">
      <c r="A116" s="7"/>
      <c r="B116" s="7"/>
      <c r="C116" s="7"/>
      <c r="D116" s="7"/>
      <c r="E116" s="7"/>
      <c r="F116" s="7"/>
      <c r="G116" s="7"/>
      <c r="H116" s="7"/>
      <c r="I116" s="7"/>
    </row>
    <row r="117" spans="1:9" x14ac:dyDescent="0.25">
      <c r="A117" s="7"/>
      <c r="B117" s="7"/>
      <c r="C117" s="7"/>
      <c r="D117" s="7"/>
      <c r="E117" s="7"/>
      <c r="F117" s="7"/>
      <c r="G117" s="7"/>
      <c r="H117" s="7"/>
      <c r="I117" s="7"/>
    </row>
    <row r="118" spans="1:9" x14ac:dyDescent="0.25">
      <c r="A118" s="7"/>
      <c r="B118" s="7"/>
      <c r="C118" s="7"/>
      <c r="D118" s="7"/>
      <c r="E118" s="7"/>
      <c r="F118" s="7"/>
      <c r="G118" s="7"/>
      <c r="H118" s="7"/>
      <c r="I118" s="7"/>
    </row>
    <row r="119" spans="1:9" x14ac:dyDescent="0.25">
      <c r="A119" s="7"/>
      <c r="B119" s="7"/>
      <c r="C119" s="7"/>
      <c r="D119" s="7"/>
      <c r="E119" s="7"/>
      <c r="F119" s="7"/>
      <c r="G119" s="7"/>
      <c r="H119" s="7"/>
      <c r="I119" s="7"/>
    </row>
    <row r="120" spans="1:9" x14ac:dyDescent="0.25">
      <c r="A120" s="7"/>
      <c r="B120" s="7"/>
      <c r="C120" s="7"/>
      <c r="D120" s="7"/>
      <c r="E120" s="7"/>
      <c r="F120" s="7"/>
      <c r="G120" s="7"/>
      <c r="H120" s="7"/>
      <c r="I120" s="7"/>
    </row>
    <row r="121" spans="1:9" x14ac:dyDescent="0.25">
      <c r="A121" s="7"/>
      <c r="B121" s="7"/>
      <c r="C121" s="7"/>
      <c r="D121" s="7"/>
      <c r="E121" s="7"/>
      <c r="F121" s="7"/>
      <c r="G121" s="7"/>
      <c r="H121" s="7"/>
      <c r="I121" s="7"/>
    </row>
    <row r="122" spans="1:9" x14ac:dyDescent="0.25">
      <c r="A122" s="7"/>
      <c r="B122" s="7"/>
      <c r="C122" s="7"/>
      <c r="D122" s="7"/>
      <c r="E122" s="7"/>
      <c r="F122" s="7"/>
      <c r="G122" s="7"/>
      <c r="H122" s="7"/>
      <c r="I122" s="7"/>
    </row>
    <row r="123" spans="1:9" x14ac:dyDescent="0.25">
      <c r="A123" s="7"/>
      <c r="B123" s="7"/>
      <c r="C123" s="7"/>
      <c r="D123" s="7"/>
      <c r="E123" s="7"/>
      <c r="F123" s="7"/>
      <c r="G123" s="7"/>
      <c r="H123" s="7"/>
      <c r="I123" s="7"/>
    </row>
    <row r="124" spans="1:9" x14ac:dyDescent="0.25">
      <c r="A124" s="7"/>
      <c r="B124" s="7"/>
      <c r="C124" s="7"/>
      <c r="D124" s="7"/>
      <c r="E124" s="7"/>
      <c r="F124" s="7"/>
      <c r="G124" s="7"/>
      <c r="H124" s="7"/>
      <c r="I124" s="7"/>
    </row>
    <row r="125" spans="1:9" x14ac:dyDescent="0.25">
      <c r="A125" s="7"/>
      <c r="B125" s="7"/>
      <c r="C125" s="7"/>
      <c r="D125" s="7"/>
      <c r="E125" s="7"/>
      <c r="F125" s="7"/>
      <c r="G125" s="7"/>
      <c r="H125" s="7"/>
      <c r="I125" s="7"/>
    </row>
    <row r="126" spans="1:9" x14ac:dyDescent="0.25">
      <c r="A126" s="7"/>
      <c r="B126" s="7"/>
      <c r="C126" s="7"/>
      <c r="D126" s="7"/>
      <c r="E126" s="7"/>
      <c r="F126" s="7"/>
      <c r="G126" s="7"/>
      <c r="H126" s="7"/>
      <c r="I126" s="7"/>
    </row>
    <row r="127" spans="1:9" x14ac:dyDescent="0.25">
      <c r="A127" s="7"/>
      <c r="B127" s="7"/>
      <c r="C127" s="7"/>
      <c r="D127" s="7"/>
      <c r="E127" s="7"/>
      <c r="F127" s="7"/>
      <c r="G127" s="7"/>
      <c r="H127" s="7"/>
      <c r="I127" s="7"/>
    </row>
    <row r="128" spans="1:9" x14ac:dyDescent="0.25">
      <c r="A128" s="7"/>
      <c r="B128" s="7"/>
      <c r="C128" s="7"/>
      <c r="D128" s="7"/>
      <c r="E128" s="7"/>
      <c r="F128" s="7"/>
      <c r="G128" s="7"/>
      <c r="H128" s="7"/>
      <c r="I128" s="7"/>
    </row>
    <row r="129" spans="1:9" x14ac:dyDescent="0.25">
      <c r="A129" s="7"/>
      <c r="B129" s="7"/>
      <c r="C129" s="7"/>
      <c r="D129" s="7"/>
      <c r="E129" s="7"/>
      <c r="F129" s="7"/>
      <c r="G129" s="7"/>
      <c r="H129" s="7"/>
      <c r="I129" s="7"/>
    </row>
    <row r="130" spans="1:9" x14ac:dyDescent="0.25">
      <c r="A130" s="7"/>
      <c r="B130" s="7"/>
      <c r="C130" s="7"/>
      <c r="D130" s="7"/>
      <c r="E130" s="7"/>
      <c r="F130" s="7"/>
      <c r="G130" s="7"/>
      <c r="H130" s="7"/>
      <c r="I130" s="7"/>
    </row>
    <row r="131" spans="1:9" x14ac:dyDescent="0.25">
      <c r="A131" s="7"/>
      <c r="B131" s="7"/>
      <c r="C131" s="7"/>
      <c r="D131" s="7"/>
      <c r="E131" s="7"/>
      <c r="F131" s="7"/>
      <c r="G131" s="7"/>
      <c r="H131" s="7"/>
      <c r="I131" s="7"/>
    </row>
    <row r="132" spans="1:9" x14ac:dyDescent="0.25">
      <c r="A132" s="7"/>
      <c r="B132" s="7"/>
      <c r="C132" s="7"/>
      <c r="D132" s="7"/>
      <c r="E132" s="7"/>
      <c r="F132" s="7"/>
      <c r="G132" s="7"/>
      <c r="H132" s="7"/>
      <c r="I132" s="7"/>
    </row>
    <row r="133" spans="1:9" x14ac:dyDescent="0.25">
      <c r="A133" s="7"/>
      <c r="B133" s="7"/>
      <c r="C133" s="7"/>
      <c r="D133" s="7"/>
      <c r="E133" s="7"/>
      <c r="F133" s="7"/>
      <c r="G133" s="7"/>
      <c r="H133" s="7"/>
      <c r="I133" s="7"/>
    </row>
    <row r="134" spans="1:9" x14ac:dyDescent="0.25">
      <c r="A134" s="7"/>
      <c r="B134" s="7"/>
      <c r="C134" s="7"/>
      <c r="D134" s="7"/>
      <c r="E134" s="7"/>
      <c r="F134" s="7"/>
      <c r="G134" s="7"/>
      <c r="H134" s="7"/>
      <c r="I134" s="7"/>
    </row>
    <row r="135" spans="1:9" x14ac:dyDescent="0.25">
      <c r="A135" s="7"/>
      <c r="B135" s="7"/>
      <c r="C135" s="7"/>
      <c r="D135" s="7"/>
      <c r="E135" s="7"/>
      <c r="F135" s="7"/>
      <c r="G135" s="7"/>
      <c r="H135" s="7"/>
      <c r="I135" s="7"/>
    </row>
    <row r="136" spans="1:9" x14ac:dyDescent="0.25">
      <c r="A136" s="7"/>
      <c r="B136" s="7"/>
      <c r="C136" s="7"/>
      <c r="D136" s="7"/>
      <c r="E136" s="7"/>
      <c r="F136" s="7"/>
      <c r="G136" s="7"/>
      <c r="H136" s="7"/>
      <c r="I136" s="7"/>
    </row>
    <row r="137" spans="1:9" x14ac:dyDescent="0.25">
      <c r="A137" s="7"/>
      <c r="B137" s="7"/>
      <c r="C137" s="7"/>
      <c r="D137" s="7"/>
      <c r="E137" s="7"/>
      <c r="F137" s="7"/>
      <c r="G137" s="7"/>
      <c r="H137" s="7"/>
      <c r="I137" s="7"/>
    </row>
    <row r="138" spans="1:9" x14ac:dyDescent="0.25">
      <c r="A138" s="7"/>
      <c r="B138" s="7"/>
      <c r="C138" s="7"/>
      <c r="D138" s="7"/>
      <c r="E138" s="7"/>
      <c r="F138" s="7"/>
      <c r="G138" s="7"/>
      <c r="H138" s="7"/>
      <c r="I138" s="7"/>
    </row>
    <row r="139" spans="1:9" x14ac:dyDescent="0.25">
      <c r="A139" s="7"/>
      <c r="B139" s="7"/>
      <c r="C139" s="7"/>
      <c r="D139" s="7"/>
      <c r="E139" s="7"/>
      <c r="F139" s="7"/>
      <c r="G139" s="7"/>
      <c r="H139" s="7"/>
      <c r="I139" s="7"/>
    </row>
    <row r="140" spans="1:9" x14ac:dyDescent="0.25">
      <c r="A140" s="7"/>
      <c r="B140" s="7"/>
      <c r="C140" s="7"/>
      <c r="D140" s="7"/>
      <c r="E140" s="7"/>
      <c r="F140" s="7"/>
      <c r="G140" s="7"/>
      <c r="H140" s="7"/>
      <c r="I140" s="7"/>
    </row>
    <row r="141" spans="1:9" x14ac:dyDescent="0.25">
      <c r="A141" s="7"/>
      <c r="B141" s="7"/>
      <c r="C141" s="7"/>
      <c r="D141" s="7"/>
      <c r="E141" s="7"/>
      <c r="F141" s="7"/>
      <c r="G141" s="7"/>
      <c r="H141" s="7"/>
      <c r="I141" s="7"/>
    </row>
    <row r="142" spans="1:9" x14ac:dyDescent="0.25">
      <c r="A142" s="7"/>
      <c r="B142" s="7"/>
      <c r="C142" s="7"/>
      <c r="D142" s="7"/>
      <c r="E142" s="7"/>
      <c r="F142" s="7"/>
      <c r="G142" s="7"/>
      <c r="H142" s="7"/>
      <c r="I142" s="7"/>
    </row>
    <row r="143" spans="1:9" x14ac:dyDescent="0.25">
      <c r="A143" s="7"/>
      <c r="B143" s="7"/>
      <c r="C143" s="7"/>
      <c r="D143" s="7"/>
      <c r="E143" s="7"/>
      <c r="F143" s="7"/>
      <c r="G143" s="7"/>
      <c r="H143" s="7"/>
      <c r="I143" s="7"/>
    </row>
    <row r="144" spans="1:9" x14ac:dyDescent="0.25">
      <c r="A144" s="7"/>
      <c r="B144" s="7"/>
      <c r="C144" s="7"/>
      <c r="D144" s="7"/>
      <c r="E144" s="7"/>
      <c r="F144" s="7"/>
      <c r="G144" s="7"/>
      <c r="H144" s="7"/>
      <c r="I144" s="7"/>
    </row>
    <row r="145" spans="1:9" x14ac:dyDescent="0.25">
      <c r="A145" s="7"/>
      <c r="B145" s="7"/>
      <c r="C145" s="7"/>
      <c r="D145" s="7"/>
      <c r="E145" s="7"/>
      <c r="F145" s="7"/>
      <c r="G145" s="7"/>
      <c r="H145" s="7"/>
      <c r="I145" s="7"/>
    </row>
    <row r="146" spans="1:9" x14ac:dyDescent="0.25">
      <c r="A146" s="7"/>
      <c r="B146" s="7"/>
      <c r="C146" s="7"/>
      <c r="D146" s="7"/>
      <c r="E146" s="7"/>
      <c r="F146" s="7"/>
      <c r="G146" s="7"/>
      <c r="H146" s="7"/>
      <c r="I146" s="7"/>
    </row>
    <row r="147" spans="1:9" x14ac:dyDescent="0.25">
      <c r="A147" s="7"/>
      <c r="B147" s="7"/>
      <c r="C147" s="7"/>
      <c r="D147" s="7"/>
      <c r="E147" s="7"/>
      <c r="F147" s="7"/>
      <c r="G147" s="7"/>
      <c r="H147" s="7"/>
      <c r="I147" s="7"/>
    </row>
    <row r="148" spans="1:9" x14ac:dyDescent="0.25">
      <c r="A148" s="7"/>
      <c r="B148" s="7"/>
      <c r="C148" s="7"/>
      <c r="D148" s="7"/>
      <c r="E148" s="7"/>
      <c r="F148" s="7"/>
      <c r="G148" s="7"/>
      <c r="H148" s="7"/>
      <c r="I148" s="7"/>
    </row>
    <row r="149" spans="1:9" x14ac:dyDescent="0.25">
      <c r="A149" s="7"/>
      <c r="B149" s="7"/>
      <c r="C149" s="7"/>
      <c r="D149" s="7"/>
      <c r="E149" s="7"/>
      <c r="F149" s="7"/>
      <c r="G149" s="7"/>
      <c r="H149" s="7"/>
      <c r="I149" s="7"/>
    </row>
    <row r="150" spans="1:9" x14ac:dyDescent="0.25">
      <c r="A150" s="7"/>
      <c r="B150" s="7"/>
      <c r="C150" s="7"/>
      <c r="D150" s="7"/>
      <c r="E150" s="7"/>
      <c r="F150" s="7"/>
      <c r="G150" s="7"/>
      <c r="H150" s="7"/>
      <c r="I150" s="7"/>
    </row>
    <row r="151" spans="1:9" x14ac:dyDescent="0.25">
      <c r="A151" s="7"/>
      <c r="B151" s="7"/>
      <c r="C151" s="7"/>
      <c r="D151" s="7"/>
      <c r="E151" s="7"/>
      <c r="F151" s="7"/>
      <c r="G151" s="7"/>
      <c r="H151" s="7"/>
      <c r="I151" s="7"/>
    </row>
    <row r="152" spans="1:9" x14ac:dyDescent="0.25">
      <c r="A152" s="7"/>
      <c r="B152" s="7"/>
      <c r="C152" s="7"/>
      <c r="D152" s="7"/>
      <c r="E152" s="7"/>
      <c r="F152" s="7"/>
      <c r="G152" s="7"/>
      <c r="H152" s="7"/>
      <c r="I152" s="7"/>
    </row>
    <row r="153" spans="1:9" x14ac:dyDescent="0.25">
      <c r="A153" s="7"/>
      <c r="B153" s="7"/>
      <c r="C153" s="7"/>
      <c r="D153" s="7"/>
      <c r="E153" s="7"/>
      <c r="F153" s="7"/>
      <c r="G153" s="7"/>
      <c r="H153" s="7"/>
      <c r="I153" s="7"/>
    </row>
    <row r="154" spans="1:9" x14ac:dyDescent="0.25">
      <c r="A154" s="7"/>
      <c r="B154" s="7"/>
      <c r="C154" s="7"/>
      <c r="D154" s="7"/>
      <c r="E154" s="7"/>
      <c r="F154" s="7"/>
      <c r="G154" s="7"/>
      <c r="H154" s="7"/>
      <c r="I154" s="7"/>
    </row>
    <row r="155" spans="1:9" x14ac:dyDescent="0.25">
      <c r="A155" s="7"/>
      <c r="B155" s="7"/>
      <c r="C155" s="7"/>
      <c r="D155" s="7"/>
      <c r="E155" s="7"/>
      <c r="F155" s="7"/>
      <c r="G155" s="7"/>
      <c r="H155" s="7"/>
      <c r="I155" s="7"/>
    </row>
    <row r="156" spans="1:9" x14ac:dyDescent="0.25">
      <c r="A156" s="7"/>
      <c r="B156" s="7"/>
      <c r="C156" s="7"/>
      <c r="D156" s="7"/>
      <c r="E156" s="7"/>
      <c r="F156" s="7"/>
      <c r="G156" s="7"/>
      <c r="H156" s="7"/>
      <c r="I156" s="7"/>
    </row>
    <row r="157" spans="1:9" x14ac:dyDescent="0.25">
      <c r="A157" s="7"/>
      <c r="B157" s="7"/>
      <c r="C157" s="7"/>
      <c r="D157" s="7"/>
      <c r="E157" s="7"/>
      <c r="F157" s="7"/>
      <c r="G157" s="7"/>
      <c r="H157" s="7"/>
      <c r="I157" s="7"/>
    </row>
    <row r="158" spans="1:9" x14ac:dyDescent="0.25">
      <c r="A158" s="7"/>
      <c r="B158" s="7"/>
      <c r="C158" s="7"/>
      <c r="D158" s="7"/>
      <c r="E158" s="7"/>
      <c r="F158" s="7"/>
      <c r="G158" s="7"/>
      <c r="H158" s="7"/>
      <c r="I158" s="7"/>
    </row>
    <row r="159" spans="1:9" x14ac:dyDescent="0.25">
      <c r="A159" s="7"/>
      <c r="B159" s="7"/>
      <c r="C159" s="7"/>
      <c r="D159" s="7"/>
      <c r="E159" s="7"/>
      <c r="F159" s="7"/>
      <c r="G159" s="7"/>
      <c r="H159" s="7"/>
      <c r="I159" s="7"/>
    </row>
    <row r="160" spans="1:9" x14ac:dyDescent="0.25">
      <c r="A160" s="7"/>
      <c r="B160" s="7"/>
      <c r="C160" s="7"/>
      <c r="D160" s="7"/>
      <c r="E160" s="7"/>
      <c r="F160" s="7"/>
      <c r="G160" s="7"/>
      <c r="H160" s="7"/>
      <c r="I160" s="7"/>
    </row>
    <row r="161" spans="1:9" x14ac:dyDescent="0.25">
      <c r="A161" s="7"/>
      <c r="B161" s="7"/>
      <c r="C161" s="7"/>
      <c r="D161" s="7"/>
      <c r="E161" s="7"/>
      <c r="F161" s="7"/>
      <c r="G161" s="7"/>
      <c r="H161" s="7"/>
      <c r="I161" s="7"/>
    </row>
    <row r="162" spans="1:9" x14ac:dyDescent="0.25">
      <c r="A162" s="7"/>
      <c r="B162" s="7"/>
      <c r="C162" s="7"/>
      <c r="D162" s="7"/>
      <c r="E162" s="7"/>
      <c r="F162" s="7"/>
      <c r="G162" s="7"/>
      <c r="H162" s="7"/>
      <c r="I162" s="7"/>
    </row>
    <row r="163" spans="1:9" x14ac:dyDescent="0.25">
      <c r="A163" s="7"/>
      <c r="B163" s="7"/>
      <c r="C163" s="7"/>
      <c r="D163" s="7"/>
      <c r="E163" s="7"/>
      <c r="F163" s="7"/>
      <c r="G163" s="7"/>
      <c r="H163" s="7"/>
      <c r="I163" s="7"/>
    </row>
    <row r="164" spans="1:9" x14ac:dyDescent="0.25">
      <c r="A164" s="7"/>
      <c r="B164" s="7"/>
      <c r="C164" s="7"/>
      <c r="D164" s="7"/>
      <c r="E164" s="7"/>
      <c r="F164" s="7"/>
      <c r="G164" s="7"/>
      <c r="H164" s="7"/>
      <c r="I164" s="7"/>
    </row>
    <row r="165" spans="1:9" x14ac:dyDescent="0.25">
      <c r="A165" s="7"/>
      <c r="B165" s="7"/>
      <c r="C165" s="7"/>
      <c r="D165" s="7"/>
      <c r="E165" s="7"/>
      <c r="F165" s="7"/>
      <c r="G165" s="7"/>
      <c r="H165" s="7"/>
      <c r="I165" s="7"/>
    </row>
    <row r="166" spans="1:9" x14ac:dyDescent="0.25">
      <c r="A166" s="7"/>
      <c r="B166" s="7"/>
      <c r="C166" s="7"/>
      <c r="D166" s="7"/>
      <c r="E166" s="7"/>
      <c r="F166" s="7"/>
      <c r="G166" s="7"/>
      <c r="H166" s="7"/>
      <c r="I166" s="7"/>
    </row>
    <row r="167" spans="1:9" x14ac:dyDescent="0.25">
      <c r="A167" s="7"/>
      <c r="B167" s="7"/>
      <c r="C167" s="7"/>
      <c r="D167" s="7"/>
      <c r="E167" s="7"/>
      <c r="F167" s="7"/>
      <c r="G167" s="7"/>
      <c r="H167" s="7"/>
      <c r="I167" s="7"/>
    </row>
    <row r="168" spans="1:9" x14ac:dyDescent="0.25">
      <c r="A168" s="7"/>
      <c r="B168" s="7"/>
      <c r="C168" s="7"/>
      <c r="D168" s="7"/>
      <c r="E168" s="7"/>
      <c r="F168" s="7"/>
      <c r="G168" s="7"/>
      <c r="H168" s="7"/>
      <c r="I168" s="7"/>
    </row>
    <row r="169" spans="1:9" x14ac:dyDescent="0.25">
      <c r="A169" s="7"/>
      <c r="B169" s="7"/>
      <c r="C169" s="7"/>
      <c r="D169" s="7"/>
      <c r="E169" s="7"/>
      <c r="F169" s="7"/>
      <c r="G169" s="7"/>
      <c r="H169" s="7"/>
      <c r="I169" s="7"/>
    </row>
    <row r="170" spans="1:9" x14ac:dyDescent="0.25">
      <c r="A170" s="7"/>
      <c r="B170" s="7"/>
      <c r="C170" s="7"/>
      <c r="D170" s="7"/>
      <c r="E170" s="7"/>
      <c r="F170" s="7"/>
      <c r="G170" s="7"/>
      <c r="H170" s="7"/>
      <c r="I170" s="7"/>
    </row>
    <row r="171" spans="1:9" x14ac:dyDescent="0.25">
      <c r="A171" s="7"/>
      <c r="B171" s="7"/>
      <c r="C171" s="7"/>
      <c r="D171" s="7"/>
      <c r="E171" s="7"/>
      <c r="F171" s="7"/>
      <c r="G171" s="7"/>
      <c r="H171" s="7"/>
      <c r="I171" s="7"/>
    </row>
    <row r="172" spans="1:9" x14ac:dyDescent="0.25">
      <c r="A172" s="7"/>
      <c r="B172" s="7"/>
      <c r="C172" s="7"/>
      <c r="D172" s="7"/>
      <c r="E172" s="7"/>
      <c r="F172" s="7"/>
      <c r="G172" s="7"/>
      <c r="H172" s="7"/>
      <c r="I172" s="7"/>
    </row>
    <row r="173" spans="1:9" x14ac:dyDescent="0.25">
      <c r="A173" s="7"/>
      <c r="B173" s="7"/>
      <c r="C173" s="7"/>
      <c r="D173" s="7"/>
      <c r="E173" s="7"/>
      <c r="F173" s="7"/>
      <c r="G173" s="7"/>
      <c r="H173" s="7"/>
      <c r="I173" s="7"/>
    </row>
    <row r="174" spans="1:9" x14ac:dyDescent="0.25">
      <c r="A174" s="7"/>
      <c r="B174" s="7"/>
      <c r="C174" s="7"/>
      <c r="D174" s="7"/>
      <c r="E174" s="7"/>
      <c r="F174" s="7"/>
      <c r="G174" s="7"/>
      <c r="H174" s="7"/>
      <c r="I174" s="7"/>
    </row>
    <row r="175" spans="1:9" x14ac:dyDescent="0.25">
      <c r="A175" s="7"/>
      <c r="B175" s="7"/>
      <c r="C175" s="7"/>
      <c r="D175" s="7"/>
      <c r="E175" s="7"/>
      <c r="F175" s="7"/>
      <c r="G175" s="7"/>
      <c r="H175" s="7"/>
      <c r="I175" s="7"/>
    </row>
    <row r="176" spans="1:9" x14ac:dyDescent="0.25">
      <c r="A176" s="7"/>
      <c r="B176" s="7"/>
      <c r="C176" s="7"/>
      <c r="D176" s="7"/>
      <c r="E176" s="7"/>
      <c r="F176" s="7"/>
      <c r="G176" s="7"/>
      <c r="H176" s="7"/>
      <c r="I176" s="7"/>
    </row>
    <row r="177" spans="1:9" x14ac:dyDescent="0.25">
      <c r="A177" s="7"/>
      <c r="B177" s="7"/>
      <c r="C177" s="7"/>
      <c r="D177" s="7"/>
      <c r="E177" s="7"/>
      <c r="F177" s="7"/>
      <c r="G177" s="7"/>
      <c r="H177" s="7"/>
      <c r="I177" s="7"/>
    </row>
    <row r="178" spans="1:9" x14ac:dyDescent="0.25">
      <c r="A178" s="7"/>
      <c r="B178" s="7"/>
      <c r="C178" s="7"/>
      <c r="D178" s="7"/>
      <c r="E178" s="7"/>
      <c r="F178" s="7"/>
      <c r="G178" s="7"/>
      <c r="H178" s="7"/>
      <c r="I178" s="7"/>
    </row>
    <row r="179" spans="1:9" x14ac:dyDescent="0.25">
      <c r="A179" s="7"/>
      <c r="B179" s="7"/>
      <c r="C179" s="7"/>
      <c r="D179" s="7"/>
      <c r="E179" s="7"/>
      <c r="F179" s="7"/>
      <c r="G179" s="7"/>
      <c r="H179" s="7"/>
      <c r="I179" s="7"/>
    </row>
    <row r="180" spans="1:9" x14ac:dyDescent="0.25">
      <c r="A180" s="7"/>
      <c r="B180" s="7"/>
      <c r="C180" s="7"/>
      <c r="D180" s="7"/>
      <c r="E180" s="7"/>
      <c r="F180" s="7"/>
      <c r="G180" s="7"/>
      <c r="H180" s="7"/>
      <c r="I180" s="7"/>
    </row>
    <row r="181" spans="1:9" x14ac:dyDescent="0.25">
      <c r="A181" s="7"/>
      <c r="B181" s="7"/>
      <c r="C181" s="7"/>
      <c r="D181" s="7"/>
      <c r="E181" s="7"/>
      <c r="F181" s="7"/>
      <c r="G181" s="7"/>
      <c r="H181" s="7"/>
      <c r="I181" s="7"/>
    </row>
    <row r="182" spans="1:9" x14ac:dyDescent="0.25">
      <c r="A182" s="7"/>
      <c r="B182" s="7"/>
      <c r="C182" s="7"/>
      <c r="D182" s="7"/>
      <c r="E182" s="7"/>
      <c r="F182" s="7"/>
      <c r="G182" s="7"/>
      <c r="H182" s="7"/>
      <c r="I182" s="7"/>
    </row>
    <row r="183" spans="1:9" x14ac:dyDescent="0.25">
      <c r="A183" s="7"/>
      <c r="B183" s="7"/>
      <c r="C183" s="7"/>
      <c r="D183" s="7"/>
      <c r="E183" s="7"/>
      <c r="F183" s="7"/>
      <c r="G183" s="7"/>
      <c r="H183" s="7"/>
      <c r="I183" s="7"/>
    </row>
    <row r="184" spans="1:9" x14ac:dyDescent="0.25">
      <c r="A184" s="7"/>
      <c r="B184" s="7"/>
      <c r="C184" s="7"/>
      <c r="D184" s="7"/>
      <c r="E184" s="7"/>
      <c r="F184" s="7"/>
      <c r="G184" s="7"/>
      <c r="H184" s="7"/>
      <c r="I184" s="7"/>
    </row>
    <row r="185" spans="1:9" x14ac:dyDescent="0.25">
      <c r="A185" s="7"/>
      <c r="B185" s="7"/>
      <c r="C185" s="7"/>
      <c r="D185" s="7"/>
      <c r="E185" s="7"/>
      <c r="F185" s="7"/>
      <c r="G185" s="7"/>
      <c r="H185" s="7"/>
      <c r="I185" s="7"/>
    </row>
    <row r="186" spans="1:9" x14ac:dyDescent="0.25">
      <c r="A186" s="7"/>
      <c r="B186" s="7"/>
      <c r="C186" s="7"/>
      <c r="D186" s="7"/>
      <c r="E186" s="7"/>
      <c r="F186" s="7"/>
      <c r="G186" s="7"/>
      <c r="H186" s="7"/>
      <c r="I186" s="7"/>
    </row>
    <row r="187" spans="1:9" x14ac:dyDescent="0.25">
      <c r="A187" s="7"/>
      <c r="B187" s="7"/>
      <c r="C187" s="7"/>
      <c r="D187" s="7"/>
      <c r="E187" s="7"/>
      <c r="F187" s="7"/>
      <c r="G187" s="7"/>
      <c r="H187" s="7"/>
      <c r="I187" s="7"/>
    </row>
    <row r="188" spans="1:9" x14ac:dyDescent="0.25">
      <c r="A188" s="7"/>
      <c r="B188" s="7"/>
      <c r="C188" s="7"/>
      <c r="D188" s="7"/>
      <c r="E188" s="7"/>
      <c r="F188" s="7"/>
      <c r="G188" s="7"/>
      <c r="H188" s="7"/>
      <c r="I188" s="7"/>
    </row>
    <row r="189" spans="1:9" x14ac:dyDescent="0.25">
      <c r="A189" s="7"/>
      <c r="B189" s="7"/>
      <c r="C189" s="7"/>
      <c r="D189" s="7"/>
      <c r="E189" s="7"/>
      <c r="F189" s="7"/>
      <c r="G189" s="7"/>
      <c r="H189" s="7"/>
      <c r="I189" s="7"/>
    </row>
    <row r="190" spans="1:9" x14ac:dyDescent="0.25">
      <c r="A190" s="7"/>
      <c r="B190" s="7"/>
      <c r="C190" s="7"/>
      <c r="D190" s="7"/>
      <c r="E190" s="7"/>
      <c r="F190" s="7"/>
      <c r="G190" s="7"/>
      <c r="H190" s="7"/>
      <c r="I190" s="7"/>
    </row>
    <row r="191" spans="1:9" x14ac:dyDescent="0.25">
      <c r="A191" s="7"/>
      <c r="B191" s="7"/>
      <c r="C191" s="7"/>
      <c r="D191" s="7"/>
      <c r="E191" s="7"/>
      <c r="F191" s="7"/>
      <c r="G191" s="7"/>
      <c r="H191" s="7"/>
      <c r="I191" s="7"/>
    </row>
    <row r="192" spans="1:9" x14ac:dyDescent="0.25">
      <c r="A192" s="7"/>
      <c r="B192" s="7"/>
      <c r="C192" s="7"/>
      <c r="D192" s="7"/>
      <c r="E192" s="7"/>
      <c r="F192" s="7"/>
      <c r="G192" s="7"/>
      <c r="H192" s="7"/>
      <c r="I192" s="7"/>
    </row>
    <row r="193" spans="1:9" x14ac:dyDescent="0.25">
      <c r="A193" s="7"/>
      <c r="B193" s="7"/>
      <c r="C193" s="7"/>
      <c r="D193" s="7"/>
      <c r="E193" s="7"/>
      <c r="F193" s="7"/>
      <c r="G193" s="7"/>
      <c r="H193" s="7"/>
      <c r="I193" s="7"/>
    </row>
    <row r="194" spans="1:9" x14ac:dyDescent="0.25">
      <c r="A194" s="7"/>
      <c r="B194" s="7"/>
      <c r="C194" s="7"/>
      <c r="D194" s="7"/>
      <c r="E194" s="7"/>
      <c r="F194" s="7"/>
      <c r="G194" s="7"/>
      <c r="H194" s="7"/>
      <c r="I194" s="7"/>
    </row>
    <row r="195" spans="1:9" x14ac:dyDescent="0.25">
      <c r="A195" s="7"/>
      <c r="B195" s="7"/>
      <c r="C195" s="7"/>
      <c r="D195" s="7"/>
      <c r="E195" s="7"/>
      <c r="F195" s="7"/>
      <c r="G195" s="7"/>
      <c r="H195" s="7"/>
      <c r="I195" s="7"/>
    </row>
    <row r="196" spans="1:9" x14ac:dyDescent="0.25">
      <c r="A196" s="7"/>
      <c r="B196" s="7"/>
      <c r="C196" s="7"/>
      <c r="D196" s="7"/>
      <c r="E196" s="7"/>
      <c r="F196" s="7"/>
      <c r="G196" s="7"/>
      <c r="H196" s="7"/>
      <c r="I196" s="7"/>
    </row>
    <row r="197" spans="1:9" x14ac:dyDescent="0.25">
      <c r="A197" s="7"/>
      <c r="B197" s="7"/>
      <c r="C197" s="7"/>
      <c r="D197" s="7"/>
      <c r="E197" s="7"/>
      <c r="F197" s="7"/>
      <c r="G197" s="7"/>
      <c r="H197" s="7"/>
      <c r="I197" s="7"/>
    </row>
    <row r="198" spans="1:9" x14ac:dyDescent="0.25">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I8:I9"/>
    <mergeCell ref="G12:G13"/>
    <mergeCell ref="C12:C13"/>
    <mergeCell ref="D12:D13"/>
    <mergeCell ref="E12:E13"/>
    <mergeCell ref="F12:F13"/>
    <mergeCell ref="G8:G9"/>
    <mergeCell ref="H8:H9"/>
    <mergeCell ref="A3:I3"/>
    <mergeCell ref="A5:I5"/>
    <mergeCell ref="A7:I7"/>
    <mergeCell ref="A1:I1"/>
    <mergeCell ref="A2:F2"/>
    <mergeCell ref="A4:F4"/>
    <mergeCell ref="H2:I2"/>
    <mergeCell ref="H4:I4"/>
    <mergeCell ref="A6:I6"/>
    <mergeCell ref="A35:G35"/>
    <mergeCell ref="H35:I35"/>
    <mergeCell ref="A33:F33"/>
    <mergeCell ref="A34:I34"/>
    <mergeCell ref="A22:F22"/>
    <mergeCell ref="A24:I24"/>
    <mergeCell ref="A28:F28"/>
    <mergeCell ref="A23:I23"/>
    <mergeCell ref="A29:I29"/>
    <mergeCell ref="A32:I32"/>
    <mergeCell ref="A30:I30"/>
    <mergeCell ref="A31:F31"/>
    <mergeCell ref="H25:H27"/>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R190"/>
  <sheetViews>
    <sheetView topLeftCell="A5" zoomScale="80" zoomScaleNormal="80" workbookViewId="0">
      <selection activeCell="H4" sqref="H4:I4"/>
    </sheetView>
  </sheetViews>
  <sheetFormatPr baseColWidth="10" defaultRowHeight="15" outlineLevelRow="1" x14ac:dyDescent="0.25"/>
  <cols>
    <col min="1" max="1" width="65.7109375" bestFit="1" customWidth="1"/>
    <col min="2" max="2" width="8.140625" customWidth="1"/>
    <col min="3" max="6" width="6.42578125" customWidth="1"/>
    <col min="7" max="7" width="9.425781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 xml:space="preserve">Académie de :  </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92</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19</v>
      </c>
      <c r="B11" s="117"/>
      <c r="C11" s="117"/>
      <c r="D11" s="117"/>
      <c r="E11" s="117"/>
      <c r="F11" s="117"/>
      <c r="G11" s="117"/>
      <c r="H11" s="117"/>
      <c r="I11" s="118"/>
    </row>
    <row r="12" spans="1:44" ht="84.95" customHeight="1" outlineLevel="1" x14ac:dyDescent="0.25">
      <c r="A12" s="8" t="s">
        <v>20</v>
      </c>
      <c r="B12" s="114">
        <v>5</v>
      </c>
      <c r="C12" s="137" t="s">
        <v>79</v>
      </c>
      <c r="D12" s="137"/>
      <c r="E12" s="137"/>
      <c r="F12" s="137"/>
      <c r="G12" s="115">
        <f>IF(COUNTA(C12:F13)&lt;2,IF(C12&lt;&gt;"",B12*C$9,IF(D12&lt;&gt;"",B12*D$9,IF(E12&lt;&gt;"",B12*E$9,IF(F12&lt;&gt;"",B12*F$9,""))))," ")</f>
        <v>0.75</v>
      </c>
      <c r="H12" s="113" t="s">
        <v>95</v>
      </c>
      <c r="I12" s="61" t="s">
        <v>96</v>
      </c>
    </row>
    <row r="13" spans="1:44" ht="69.95" customHeight="1" outlineLevel="1" x14ac:dyDescent="0.25">
      <c r="A13" s="8" t="s">
        <v>21</v>
      </c>
      <c r="B13" s="114"/>
      <c r="C13" s="137"/>
      <c r="D13" s="137"/>
      <c r="E13" s="137"/>
      <c r="F13" s="137"/>
      <c r="G13" s="115"/>
      <c r="H13" s="113"/>
      <c r="I13" s="61" t="s">
        <v>97</v>
      </c>
    </row>
    <row r="14" spans="1:44" ht="69.95" customHeight="1" outlineLevel="1" x14ac:dyDescent="0.25">
      <c r="A14" s="8" t="s">
        <v>22</v>
      </c>
      <c r="B14" s="9">
        <v>5</v>
      </c>
      <c r="C14" s="83"/>
      <c r="D14" s="83"/>
      <c r="E14" s="83"/>
      <c r="F14" s="83" t="s">
        <v>79</v>
      </c>
      <c r="G14" s="78">
        <f>IF(COUNTA(C14:F14)&lt;2,IF(C14&lt;&gt;"",B14*C$9,IF(D14&lt;&gt;"",B14*D$9,IF(E14&lt;&gt;"",B14*E$9,IF(F14&lt;&gt;"",B14*F$9,"")))),"")</f>
        <v>5</v>
      </c>
      <c r="H14" s="113"/>
      <c r="I14" s="62" t="s">
        <v>98</v>
      </c>
    </row>
    <row r="15" spans="1:44" s="1" customFormat="1" ht="30" customHeight="1" thickBot="1" x14ac:dyDescent="0.3">
      <c r="A15" s="120" t="s">
        <v>90</v>
      </c>
      <c r="B15" s="121"/>
      <c r="C15" s="121"/>
      <c r="D15" s="121"/>
      <c r="E15" s="121"/>
      <c r="F15" s="122"/>
      <c r="G15" s="14">
        <f>IFERROR(IF(COUNTA(C12:F14)=2,SUM(G12:G14),""),"")</f>
        <v>5.75</v>
      </c>
      <c r="H15" s="15" t="s">
        <v>91</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11"/>
      <c r="B16" s="112"/>
      <c r="C16" s="112"/>
      <c r="D16" s="112"/>
      <c r="E16" s="112"/>
      <c r="F16" s="112"/>
      <c r="G16" s="112"/>
      <c r="H16" s="112"/>
      <c r="I16" s="11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19" t="s">
        <v>23</v>
      </c>
      <c r="B17" s="119"/>
      <c r="C17" s="119"/>
      <c r="D17" s="119"/>
      <c r="E17" s="119"/>
      <c r="F17" s="119"/>
      <c r="G17" s="119"/>
      <c r="H17" s="119"/>
      <c r="I17" s="119"/>
    </row>
    <row r="18" spans="1:44" ht="84.95" customHeight="1" outlineLevel="1" x14ac:dyDescent="0.25">
      <c r="A18" s="10" t="s">
        <v>24</v>
      </c>
      <c r="B18" s="9">
        <v>6</v>
      </c>
      <c r="C18" s="84" t="s">
        <v>79</v>
      </c>
      <c r="D18" s="84"/>
      <c r="E18" s="84"/>
      <c r="F18" s="84"/>
      <c r="G18" s="78">
        <f>IF(COUNTA(C18:F18)&lt;2,IF(C18&lt;&gt;"",B18*C$9,IF(D18&lt;&gt;"",B18*D$9,IF(E18&lt;&gt;"",B18*E$9,IF(F18&lt;&gt;"",B18*F$9,""))))," ")</f>
        <v>0.89999999999999991</v>
      </c>
      <c r="H18" s="113" t="s">
        <v>99</v>
      </c>
      <c r="I18" s="61" t="s">
        <v>100</v>
      </c>
    </row>
    <row r="19" spans="1:44" ht="84.95" customHeight="1" outlineLevel="1" x14ac:dyDescent="0.25">
      <c r="A19" s="10" t="s">
        <v>25</v>
      </c>
      <c r="B19" s="9">
        <v>6</v>
      </c>
      <c r="C19" s="84"/>
      <c r="D19" s="84" t="s">
        <v>79</v>
      </c>
      <c r="E19" s="84"/>
      <c r="F19" s="84"/>
      <c r="G19" s="78">
        <f t="shared" ref="G19:G21" si="0">IF(COUNTA(C19:F19)&lt;2,IF(C19&lt;&gt;"",B19*C$9,IF(D19&lt;&gt;"",B19*D$9,IF(E19&lt;&gt;"",B19*E$9,IF(F19&lt;&gt;"",B19*F$9,""))))," ")</f>
        <v>2.4000000000000004</v>
      </c>
      <c r="H19" s="113"/>
      <c r="I19" s="62" t="s">
        <v>101</v>
      </c>
    </row>
    <row r="20" spans="1:44" ht="84.95" customHeight="1" outlineLevel="1" x14ac:dyDescent="0.25">
      <c r="A20" s="10" t="s">
        <v>26</v>
      </c>
      <c r="B20" s="9">
        <v>7</v>
      </c>
      <c r="C20" s="84"/>
      <c r="D20" s="84"/>
      <c r="E20" s="84" t="s">
        <v>79</v>
      </c>
      <c r="F20" s="84"/>
      <c r="G20" s="78">
        <f t="shared" si="0"/>
        <v>5.25</v>
      </c>
      <c r="H20" s="113"/>
      <c r="I20" s="62" t="s">
        <v>102</v>
      </c>
    </row>
    <row r="21" spans="1:44" ht="84.95" customHeight="1" outlineLevel="1" x14ac:dyDescent="0.25">
      <c r="A21" s="10" t="s">
        <v>27</v>
      </c>
      <c r="B21" s="9">
        <v>7</v>
      </c>
      <c r="C21" s="84"/>
      <c r="D21" s="84" t="s">
        <v>79</v>
      </c>
      <c r="E21" s="84"/>
      <c r="F21" s="84"/>
      <c r="G21" s="78">
        <f t="shared" si="0"/>
        <v>2.8000000000000003</v>
      </c>
      <c r="H21" s="113"/>
      <c r="I21" s="62" t="s">
        <v>103</v>
      </c>
    </row>
    <row r="22" spans="1:44" ht="84.95" customHeight="1" outlineLevel="1" x14ac:dyDescent="0.25">
      <c r="A22" s="10" t="s">
        <v>28</v>
      </c>
      <c r="B22" s="9">
        <v>4</v>
      </c>
      <c r="C22" s="84"/>
      <c r="D22" s="84"/>
      <c r="E22" s="84"/>
      <c r="F22" s="84" t="s">
        <v>79</v>
      </c>
      <c r="G22" s="78">
        <f>IF(COUNTA(C22:F22)&lt;2,IF(C22&lt;&gt;"",B22*C$9,IF(D22&lt;&gt;"",B22*D$9,IF(E22&lt;&gt;"",B22*E$9,IF(F22&lt;&gt;"",B22*F$9,"")))),"")</f>
        <v>4</v>
      </c>
      <c r="H22" s="113"/>
      <c r="I22" s="61" t="s">
        <v>104</v>
      </c>
    </row>
    <row r="23" spans="1:44" ht="30" customHeight="1" thickBot="1" x14ac:dyDescent="0.3">
      <c r="A23" s="120" t="s">
        <v>88</v>
      </c>
      <c r="B23" s="121"/>
      <c r="C23" s="121"/>
      <c r="D23" s="121"/>
      <c r="E23" s="121"/>
      <c r="F23" s="122"/>
      <c r="G23" s="88">
        <f>IFERROR(IF(COUNTA(C18:F22)=5,SUM(G18:G22),""),"")</f>
        <v>15.350000000000001</v>
      </c>
      <c r="H23" s="15" t="s">
        <v>93</v>
      </c>
      <c r="I23" s="13"/>
    </row>
    <row r="24" spans="1:44" s="16" customFormat="1" ht="30"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4" t="s">
        <v>88</v>
      </c>
      <c r="B25" s="125"/>
      <c r="C25" s="125"/>
      <c r="D25" s="125"/>
      <c r="E25" s="125"/>
      <c r="F25" s="125"/>
      <c r="G25" s="18">
        <f>IF(COUNTA(C12:F14,C18:F22)=7,CEILING(G15+G23,0.5),"")</f>
        <v>21.5</v>
      </c>
      <c r="H25" s="11" t="s">
        <v>94</v>
      </c>
      <c r="I25" s="12"/>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3" t="s">
        <v>13</v>
      </c>
      <c r="B27" s="123"/>
      <c r="C27" s="123"/>
      <c r="D27" s="123"/>
      <c r="E27" s="123"/>
      <c r="F27" s="123"/>
      <c r="G27" s="123"/>
      <c r="H27" s="123" t="s">
        <v>14</v>
      </c>
      <c r="I27" s="123"/>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algorithmName="SHA-512" hashValue="TGf8BbrIL9sZ2Ah5RP9GZieAixJLVMJ/MoOyW+MqJ1DLrVnGT+PvFDg0uJuAEebM9Wbpa+E0QxW23+euGkM+6w==" saltValue="x/mqOMy8gyhLBWG+SIExbA==" spinCount="100000" sheet="1" objects="1" scenarios="1" selectLockedCells="1"/>
  <mergeCells count="31">
    <mergeCell ref="A24:I24"/>
    <mergeCell ref="A25:F25"/>
    <mergeCell ref="A26:I26"/>
    <mergeCell ref="A27:G27"/>
    <mergeCell ref="H27:I27"/>
    <mergeCell ref="A23:F23"/>
    <mergeCell ref="A15:F15"/>
    <mergeCell ref="A16:I16"/>
    <mergeCell ref="A17:I17"/>
    <mergeCell ref="H18:H22"/>
    <mergeCell ref="A10:I10"/>
    <mergeCell ref="A11:I11"/>
    <mergeCell ref="B12:B13"/>
    <mergeCell ref="C12:C13"/>
    <mergeCell ref="D12:D13"/>
    <mergeCell ref="E12:E13"/>
    <mergeCell ref="F12:F13"/>
    <mergeCell ref="G12:G13"/>
    <mergeCell ref="H12:H14"/>
    <mergeCell ref="A5:I5"/>
    <mergeCell ref="A6:I6"/>
    <mergeCell ref="A7:I7"/>
    <mergeCell ref="G8:G9"/>
    <mergeCell ref="H8:H9"/>
    <mergeCell ref="I8:I9"/>
    <mergeCell ref="A1:I1"/>
    <mergeCell ref="A2:F2"/>
    <mergeCell ref="A3:I3"/>
    <mergeCell ref="A4:F4"/>
    <mergeCell ref="H2:I2"/>
    <mergeCell ref="H4:I4"/>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R195"/>
  <sheetViews>
    <sheetView topLeftCell="A26" zoomScale="80" zoomScaleNormal="80" workbookViewId="0">
      <selection activeCell="C12" sqref="C12"/>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 xml:space="preserve">Académie de :  </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105</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29</v>
      </c>
      <c r="B11" s="141"/>
      <c r="C11" s="141"/>
      <c r="D11" s="141"/>
      <c r="E11" s="141"/>
      <c r="F11" s="141"/>
      <c r="G11" s="141"/>
      <c r="H11" s="141"/>
      <c r="I11" s="142"/>
    </row>
    <row r="12" spans="1:44" ht="84.95" customHeight="1" outlineLevel="1" x14ac:dyDescent="0.25">
      <c r="A12" s="8" t="s">
        <v>30</v>
      </c>
      <c r="B12" s="9">
        <v>6</v>
      </c>
      <c r="C12" s="83"/>
      <c r="D12" s="83" t="s">
        <v>79</v>
      </c>
      <c r="E12" s="83"/>
      <c r="F12" s="83"/>
      <c r="G12" s="79">
        <f>IF(COUNTA(C12:F12)&lt;2,IF(C12&lt;&gt;"",B12*C$9,IF(D12&lt;&gt;"",B12*D$9,IF(E12&lt;&gt;"",B12*E$9,IF(F12&lt;&gt;"",B12*F$9,""))))," ")</f>
        <v>2.4000000000000004</v>
      </c>
      <c r="H12" s="113" t="s">
        <v>107</v>
      </c>
      <c r="I12" s="61" t="s">
        <v>108</v>
      </c>
    </row>
    <row r="13" spans="1:44" ht="69.95" customHeight="1" outlineLevel="1" x14ac:dyDescent="0.25">
      <c r="A13" s="8" t="s">
        <v>31</v>
      </c>
      <c r="B13" s="9">
        <v>6</v>
      </c>
      <c r="C13" s="83"/>
      <c r="D13" s="83"/>
      <c r="E13" s="83"/>
      <c r="F13" s="83" t="s">
        <v>79</v>
      </c>
      <c r="G13" s="79">
        <f>IF(COUNTA(C13:F13)&lt;2,IF(C13&lt;&gt;"",B13*C$9,IF(D13&lt;&gt;"",B13*D$9,IF(E13&lt;&gt;"",B13*E$9,IF(F13&lt;&gt;"",B13*F$9,""))))," ")</f>
        <v>6</v>
      </c>
      <c r="H13" s="113"/>
      <c r="I13" s="61" t="s">
        <v>109</v>
      </c>
    </row>
    <row r="14" spans="1:44" ht="69.95" customHeight="1" outlineLevel="1" x14ac:dyDescent="0.25">
      <c r="A14" s="8" t="s">
        <v>32</v>
      </c>
      <c r="B14" s="150">
        <v>6</v>
      </c>
      <c r="C14" s="152"/>
      <c r="D14" s="152"/>
      <c r="E14" s="152"/>
      <c r="F14" s="152" t="s">
        <v>79</v>
      </c>
      <c r="G14" s="154">
        <f>IF(COUNTA(C14:F15)&lt;2,IF(C14&lt;&gt;"",B14*C$9,IF(D14&lt;&gt;"",B14*D$9,IF(E14&lt;&gt;"",B14*E$9,IF(F14&lt;&gt;"",B14*F$9,""))))," ")</f>
        <v>6</v>
      </c>
      <c r="H14" s="113"/>
      <c r="I14" s="61" t="s">
        <v>110</v>
      </c>
    </row>
    <row r="15" spans="1:44" ht="69.95" customHeight="1" outlineLevel="1" x14ac:dyDescent="0.25">
      <c r="A15" s="8" t="s">
        <v>33</v>
      </c>
      <c r="B15" s="151"/>
      <c r="C15" s="153"/>
      <c r="D15" s="153"/>
      <c r="E15" s="153"/>
      <c r="F15" s="153"/>
      <c r="G15" s="155"/>
      <c r="H15" s="113"/>
      <c r="I15" s="61" t="s">
        <v>111</v>
      </c>
    </row>
    <row r="16" spans="1:44" ht="108" customHeight="1" outlineLevel="1" x14ac:dyDescent="0.25">
      <c r="A16" s="8" t="s">
        <v>34</v>
      </c>
      <c r="B16" s="9">
        <v>6</v>
      </c>
      <c r="C16" s="83"/>
      <c r="D16" s="83"/>
      <c r="E16" s="83"/>
      <c r="F16" s="83" t="s">
        <v>79</v>
      </c>
      <c r="G16" s="79">
        <f>IF(COUNTA(C16:F16)&lt;2,IF(C16&lt;&gt;"",B16*C$9,IF(D16&lt;&gt;"",B16*D$9,IF(E16&lt;&gt;"",B16*E$9,IF(F16&lt;&gt;"",B16*F$9,"")))),"")</f>
        <v>6</v>
      </c>
      <c r="H16" s="113"/>
      <c r="I16" s="61" t="s">
        <v>112</v>
      </c>
    </row>
    <row r="17" spans="1:44" ht="69.95" customHeight="1" outlineLevel="1" x14ac:dyDescent="0.25">
      <c r="A17" s="8" t="s">
        <v>35</v>
      </c>
      <c r="B17" s="9">
        <v>6</v>
      </c>
      <c r="C17" s="83"/>
      <c r="D17" s="83" t="s">
        <v>79</v>
      </c>
      <c r="E17" s="83"/>
      <c r="F17" s="83"/>
      <c r="G17" s="79">
        <f>IF(COUNTA(C17:F17)&lt;2,IF(C17&lt;&gt;"",B17*C$9,IF(D17&lt;&gt;"",B17*D$9,IF(E17&lt;&gt;"",B17*E$9,IF(F17&lt;&gt;"",B17*F$9,"")))),"")</f>
        <v>2.4000000000000004</v>
      </c>
      <c r="H17" s="113"/>
      <c r="I17" s="62" t="s">
        <v>113</v>
      </c>
    </row>
    <row r="18" spans="1:44" s="1" customFormat="1" ht="30" customHeight="1" thickBot="1" x14ac:dyDescent="0.3">
      <c r="A18" s="156" t="s">
        <v>88</v>
      </c>
      <c r="B18" s="157"/>
      <c r="C18" s="157"/>
      <c r="D18" s="157"/>
      <c r="E18" s="157"/>
      <c r="F18" s="158"/>
      <c r="G18" s="35">
        <f>IFERROR(IF(COUNTA(C12:F17)=5,SUM(G12:G17),""),"")</f>
        <v>22.799999999999997</v>
      </c>
      <c r="H18" s="36" t="s">
        <v>93</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499999999999993" customHeight="1" x14ac:dyDescent="0.25">
      <c r="A19" s="111"/>
      <c r="B19" s="112"/>
      <c r="C19" s="112"/>
      <c r="D19" s="112"/>
      <c r="E19" s="112"/>
      <c r="F19" s="112"/>
      <c r="G19" s="112"/>
      <c r="H19" s="112"/>
      <c r="I19" s="112"/>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25">
      <c r="A20" s="159" t="s">
        <v>36</v>
      </c>
      <c r="B20" s="159"/>
      <c r="C20" s="159"/>
      <c r="D20" s="159"/>
      <c r="E20" s="159"/>
      <c r="F20" s="159"/>
      <c r="G20" s="159"/>
      <c r="H20" s="159"/>
      <c r="I20" s="159"/>
    </row>
    <row r="21" spans="1:44" ht="80.099999999999994" customHeight="1" outlineLevel="1" x14ac:dyDescent="0.25">
      <c r="A21" s="10" t="s">
        <v>37</v>
      </c>
      <c r="B21" s="9">
        <v>6</v>
      </c>
      <c r="C21" s="84"/>
      <c r="D21" s="84"/>
      <c r="E21" s="84"/>
      <c r="F21" s="84" t="s">
        <v>79</v>
      </c>
      <c r="G21" s="79">
        <f>IF(COUNTA(C21:F21)&lt;2,IF(C21&lt;&gt;"",B21*C$9,IF(D21&lt;&gt;"",B21*D$9,IF(E21&lt;&gt;"",B21*E$9,IF(F21&lt;&gt;"",B21*F$9,""))))," ")</f>
        <v>6</v>
      </c>
      <c r="H21" s="113" t="s">
        <v>114</v>
      </c>
      <c r="I21" s="61" t="s">
        <v>115</v>
      </c>
    </row>
    <row r="22" spans="1:44" ht="80.099999999999994" customHeight="1" outlineLevel="1" x14ac:dyDescent="0.25">
      <c r="A22" s="10" t="s">
        <v>38</v>
      </c>
      <c r="B22" s="150">
        <v>8</v>
      </c>
      <c r="C22" s="160"/>
      <c r="D22" s="160"/>
      <c r="E22" s="160" t="s">
        <v>79</v>
      </c>
      <c r="F22" s="160"/>
      <c r="G22" s="154">
        <f>IF(COUNTA(C22:F23)&lt;2,IF(C22&lt;&gt;"",B22*C$9,IF(D22&lt;&gt;"",B22*D$9,IF(E22&lt;&gt;"",B22*E$9,IF(F22&lt;&gt;"",B22*F$9,""))))," ")</f>
        <v>6</v>
      </c>
      <c r="H22" s="113"/>
      <c r="I22" s="62" t="s">
        <v>116</v>
      </c>
    </row>
    <row r="23" spans="1:44" ht="80.099999999999994" customHeight="1" outlineLevel="1" x14ac:dyDescent="0.25">
      <c r="A23" s="10" t="s">
        <v>39</v>
      </c>
      <c r="B23" s="151"/>
      <c r="C23" s="161"/>
      <c r="D23" s="161"/>
      <c r="E23" s="161"/>
      <c r="F23" s="161"/>
      <c r="G23" s="155"/>
      <c r="H23" s="113"/>
      <c r="I23" s="62" t="s">
        <v>117</v>
      </c>
    </row>
    <row r="24" spans="1:44" ht="80.099999999999994" customHeight="1" outlineLevel="1" x14ac:dyDescent="0.25">
      <c r="A24" s="10" t="s">
        <v>40</v>
      </c>
      <c r="B24" s="9">
        <v>6</v>
      </c>
      <c r="C24" s="84"/>
      <c r="D24" s="84" t="s">
        <v>86</v>
      </c>
      <c r="E24" s="84"/>
      <c r="F24" s="84"/>
      <c r="G24" s="79">
        <f>IF(COUNTA(C24:F24)&lt;2,IF(C24&lt;&gt;"",B24*C$9,IF(D24&lt;&gt;"",B24*D$9,IF(E24&lt;&gt;"",B24*E$9,IF(F24&lt;&gt;"",B24*F$9,""))))," ")</f>
        <v>2.4000000000000004</v>
      </c>
      <c r="H24" s="113"/>
      <c r="I24" s="62" t="s">
        <v>118</v>
      </c>
    </row>
    <row r="25" spans="1:44" ht="30" customHeight="1" thickBot="1" x14ac:dyDescent="0.3">
      <c r="A25" s="156" t="s">
        <v>88</v>
      </c>
      <c r="B25" s="157"/>
      <c r="C25" s="157"/>
      <c r="D25" s="157"/>
      <c r="E25" s="157"/>
      <c r="F25" s="158"/>
      <c r="G25" s="35">
        <f>IFERROR(IF(COUNTA(C21:F24)=3,SUM(G21:G24),""),"")</f>
        <v>14.4</v>
      </c>
      <c r="H25" s="36" t="s">
        <v>89</v>
      </c>
      <c r="I25" s="37"/>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25">
      <c r="A27" s="140" t="s">
        <v>106</v>
      </c>
      <c r="B27" s="141"/>
      <c r="C27" s="141"/>
      <c r="D27" s="141"/>
      <c r="E27" s="141"/>
      <c r="F27" s="141"/>
      <c r="G27" s="141"/>
      <c r="H27" s="141"/>
      <c r="I27" s="142"/>
    </row>
    <row r="28" spans="1:44" ht="30.6" customHeight="1" thickBot="1" x14ac:dyDescent="0.3">
      <c r="A28" s="156" t="s">
        <v>88</v>
      </c>
      <c r="B28" s="157"/>
      <c r="C28" s="157"/>
      <c r="D28" s="157"/>
      <c r="E28" s="157"/>
      <c r="F28" s="158"/>
      <c r="G28" s="86">
        <v>4</v>
      </c>
      <c r="H28" s="36" t="s">
        <v>91</v>
      </c>
      <c r="I28" s="37"/>
    </row>
    <row r="29" spans="1:44" s="16" customFormat="1" ht="30"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
      <c r="A30" s="148" t="s">
        <v>88</v>
      </c>
      <c r="B30" s="149"/>
      <c r="C30" s="149"/>
      <c r="D30" s="149"/>
      <c r="E30" s="149"/>
      <c r="F30" s="149"/>
      <c r="G30" s="38">
        <f>IF(COUNTA(C12:F17,C21:F24)=8,CEILING(G18+G25+G28,0.5),"")</f>
        <v>41.5</v>
      </c>
      <c r="H30" s="39" t="s">
        <v>87</v>
      </c>
      <c r="I30" s="40"/>
    </row>
    <row r="31" spans="1:44" s="16" customFormat="1" ht="9.9499999999999993" customHeight="1" x14ac:dyDescent="0.25">
      <c r="A31" s="111"/>
      <c r="B31" s="112"/>
      <c r="C31" s="112"/>
      <c r="D31" s="112"/>
      <c r="E31" s="112"/>
      <c r="F31" s="112"/>
      <c r="G31" s="112"/>
      <c r="H31" s="112"/>
      <c r="I31" s="112"/>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25">
      <c r="A32" s="123" t="s">
        <v>13</v>
      </c>
      <c r="B32" s="123"/>
      <c r="C32" s="123"/>
      <c r="D32" s="123"/>
      <c r="E32" s="123"/>
      <c r="F32" s="123"/>
      <c r="G32" s="123"/>
      <c r="H32" s="123" t="s">
        <v>14</v>
      </c>
      <c r="I32" s="123"/>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s="7" customFormat="1" x14ac:dyDescent="0.25"/>
    <row r="39" spans="1:9" s="7" customFormat="1" x14ac:dyDescent="0.25"/>
    <row r="40" spans="1:9" s="7" customFormat="1" x14ac:dyDescent="0.25"/>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algorithmName="SHA-512" hashValue="yPItRTaTqDQNsDaDxiqacTZEQXSn6YaVJDaxbJYc/8dBpRKhTAy5RO/rWyMePEo3kAed934+wIiHzkRD0oT8cw==" saltValue="SsLmO/EMbMUupyGEwTC0cA==" spinCount="100000" sheet="1" objects="1" scenarios="1" selectLockedCells="1"/>
  <mergeCells count="40">
    <mergeCell ref="F22:F23"/>
    <mergeCell ref="G22:G23"/>
    <mergeCell ref="A26:I26"/>
    <mergeCell ref="A27:I27"/>
    <mergeCell ref="A28:F28"/>
    <mergeCell ref="B22:B23"/>
    <mergeCell ref="C22:C23"/>
    <mergeCell ref="D22:D23"/>
    <mergeCell ref="E22:E23"/>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A10:I10"/>
    <mergeCell ref="A11:I11"/>
    <mergeCell ref="H12:H17"/>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R196"/>
  <sheetViews>
    <sheetView tabSelected="1" zoomScale="112" zoomScaleNormal="80" workbookViewId="0">
      <selection activeCell="E27" sqref="E27"/>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 xml:space="preserve">Académie de :  </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153</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41</v>
      </c>
      <c r="B11" s="141"/>
      <c r="C11" s="141"/>
      <c r="D11" s="141"/>
      <c r="E11" s="141"/>
      <c r="F11" s="141"/>
      <c r="G11" s="141"/>
      <c r="H11" s="141"/>
      <c r="I11" s="142"/>
    </row>
    <row r="12" spans="1:44" ht="69.95" customHeight="1" outlineLevel="1" x14ac:dyDescent="0.25">
      <c r="A12" s="8" t="s">
        <v>42</v>
      </c>
      <c r="B12" s="9">
        <v>6</v>
      </c>
      <c r="C12" s="83"/>
      <c r="D12" s="83"/>
      <c r="E12" s="83"/>
      <c r="F12" s="83" t="s">
        <v>79</v>
      </c>
      <c r="G12" s="79">
        <f>IF(COUNTA(C12:F12)&lt;2,IF(C12&lt;&gt;"",B12*C$9,IF(D12&lt;&gt;"",B12*D$9,IF(E12&lt;&gt;"",B12*E$9,IF(F12&lt;&gt;"",B12*F$9,""))))," ")</f>
        <v>6</v>
      </c>
      <c r="H12" s="113" t="s">
        <v>119</v>
      </c>
      <c r="I12" s="61" t="s">
        <v>120</v>
      </c>
    </row>
    <row r="13" spans="1:44" ht="81.95" customHeight="1" outlineLevel="1" x14ac:dyDescent="0.25">
      <c r="A13" s="8" t="s">
        <v>43</v>
      </c>
      <c r="B13" s="150">
        <v>14</v>
      </c>
      <c r="C13" s="152"/>
      <c r="D13" s="152"/>
      <c r="E13" s="152" t="s">
        <v>79</v>
      </c>
      <c r="F13" s="152"/>
      <c r="G13" s="154">
        <f>IF(COUNTA(C13:F15)&lt;2,IF(C13&lt;&gt;"",B13*C$9,IF(D13&lt;&gt;"",B13*D$9,IF(E13&lt;&gt;"",B13*E$9,IF(F13&lt;&gt;"",B13*F$9,"")))),"")</f>
        <v>10.5</v>
      </c>
      <c r="H13" s="113"/>
      <c r="I13" s="8" t="s">
        <v>121</v>
      </c>
    </row>
    <row r="14" spans="1:44" ht="63.95" customHeight="1" outlineLevel="1" x14ac:dyDescent="0.25">
      <c r="A14" s="8" t="s">
        <v>44</v>
      </c>
      <c r="B14" s="162"/>
      <c r="C14" s="163"/>
      <c r="D14" s="163"/>
      <c r="E14" s="163"/>
      <c r="F14" s="163"/>
      <c r="G14" s="164"/>
      <c r="H14" s="113"/>
      <c r="I14" s="75" t="s">
        <v>122</v>
      </c>
    </row>
    <row r="15" spans="1:44" ht="66" customHeight="1" outlineLevel="1" x14ac:dyDescent="0.25">
      <c r="A15" s="8" t="s">
        <v>45</v>
      </c>
      <c r="B15" s="151"/>
      <c r="C15" s="153"/>
      <c r="D15" s="153"/>
      <c r="E15" s="153"/>
      <c r="F15" s="153"/>
      <c r="G15" s="155"/>
      <c r="H15" s="113"/>
      <c r="I15" s="75" t="s">
        <v>123</v>
      </c>
    </row>
    <row r="16" spans="1:44" s="1" customFormat="1" ht="30" customHeight="1" thickBot="1" x14ac:dyDescent="0.3">
      <c r="A16" s="156" t="s">
        <v>90</v>
      </c>
      <c r="B16" s="157"/>
      <c r="C16" s="157"/>
      <c r="D16" s="157"/>
      <c r="E16" s="157"/>
      <c r="F16" s="158"/>
      <c r="G16" s="35">
        <f>IFERROR(IF(COUNTA(C12:F15)=2,SUM(G12:G15),""),"")</f>
        <v>16.5</v>
      </c>
      <c r="H16" s="36" t="s">
        <v>89</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9" t="s">
        <v>46</v>
      </c>
      <c r="B18" s="159"/>
      <c r="C18" s="159"/>
      <c r="D18" s="159"/>
      <c r="E18" s="159"/>
      <c r="F18" s="159"/>
      <c r="G18" s="159"/>
      <c r="H18" s="159"/>
      <c r="I18" s="159"/>
    </row>
    <row r="19" spans="1:44" ht="84.95" customHeight="1" outlineLevel="1" x14ac:dyDescent="0.25">
      <c r="A19" s="10" t="s">
        <v>47</v>
      </c>
      <c r="B19" s="9">
        <v>6</v>
      </c>
      <c r="C19" s="84"/>
      <c r="D19" s="84"/>
      <c r="E19" s="84"/>
      <c r="F19" s="84" t="s">
        <v>79</v>
      </c>
      <c r="G19" s="79">
        <f>IF(COUNTA(C19:F19)&lt;2,IF(C19&lt;&gt;"",B19*C$9,IF(D19&lt;&gt;"",B19*D$9,IF(E19&lt;&gt;"",B19*E$9,IF(F19&lt;&gt;"",B19*F$9,""))))," ")</f>
        <v>6</v>
      </c>
      <c r="H19" s="113" t="s">
        <v>124</v>
      </c>
      <c r="I19" s="61" t="s">
        <v>151</v>
      </c>
    </row>
    <row r="20" spans="1:44" ht="84.95" customHeight="1" outlineLevel="1" x14ac:dyDescent="0.25">
      <c r="A20" s="10" t="s">
        <v>48</v>
      </c>
      <c r="B20" s="150">
        <v>10</v>
      </c>
      <c r="C20" s="160"/>
      <c r="D20" s="160"/>
      <c r="E20" s="165" t="s">
        <v>79</v>
      </c>
      <c r="F20" s="160"/>
      <c r="G20" s="154">
        <f>IF(COUNTA(C20:F21)&lt;2,IF(C20&lt;&gt;"",B20*C$9,IF(D20&lt;&gt;"",B20*D$9,IF(E20&lt;&gt;"",B20*E$9,IF(F20&lt;&gt;"",B20*F$9,""))))," ")</f>
        <v>7.5</v>
      </c>
      <c r="H20" s="113"/>
      <c r="I20" s="62" t="s">
        <v>125</v>
      </c>
    </row>
    <row r="21" spans="1:44" ht="84.95" customHeight="1" outlineLevel="1" x14ac:dyDescent="0.25">
      <c r="A21" s="10" t="s">
        <v>49</v>
      </c>
      <c r="B21" s="151"/>
      <c r="C21" s="161"/>
      <c r="D21" s="161"/>
      <c r="E21" s="166"/>
      <c r="F21" s="161"/>
      <c r="G21" s="155"/>
      <c r="H21" s="113"/>
      <c r="I21" s="62" t="s">
        <v>126</v>
      </c>
    </row>
    <row r="22" spans="1:44" ht="84.95" customHeight="1" outlineLevel="1" x14ac:dyDescent="0.25">
      <c r="A22" s="10" t="s">
        <v>50</v>
      </c>
      <c r="B22" s="9">
        <v>4</v>
      </c>
      <c r="C22" s="84"/>
      <c r="D22" s="84"/>
      <c r="E22" s="84"/>
      <c r="F22" s="84" t="s">
        <v>79</v>
      </c>
      <c r="G22" s="79">
        <f>IF(COUNTA(C22:F22)&lt;2,IF(C22&lt;&gt;"",B22*C$9,IF(D22&lt;&gt;"",B22*D$9,IF(E22&lt;&gt;"",B22*E$9,IF(F22&lt;&gt;"",B22*F$9,"")))),"")</f>
        <v>4</v>
      </c>
      <c r="H22" s="113"/>
      <c r="I22" s="61" t="s">
        <v>127</v>
      </c>
    </row>
    <row r="23" spans="1:44" ht="30" customHeight="1" thickBot="1" x14ac:dyDescent="0.3">
      <c r="A23" s="156" t="s">
        <v>88</v>
      </c>
      <c r="B23" s="157"/>
      <c r="C23" s="157"/>
      <c r="D23" s="157"/>
      <c r="E23" s="157"/>
      <c r="F23" s="158"/>
      <c r="G23" s="35">
        <f>IFERROR(IF(COUNTA(C19:F22)=3,SUM(G19:G22),""),"")</f>
        <v>17.5</v>
      </c>
      <c r="H23" s="36" t="s">
        <v>89</v>
      </c>
      <c r="I23" s="37"/>
    </row>
    <row r="24" spans="1:44" s="16" customFormat="1" ht="9.9499999999999993"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0" t="s">
        <v>51</v>
      </c>
      <c r="B25" s="141"/>
      <c r="C25" s="141"/>
      <c r="D25" s="141"/>
      <c r="E25" s="141"/>
      <c r="F25" s="141"/>
      <c r="G25" s="141"/>
      <c r="H25" s="141"/>
      <c r="I25" s="142"/>
    </row>
    <row r="26" spans="1:44" ht="83.1" customHeight="1" outlineLevel="1" x14ac:dyDescent="0.25">
      <c r="A26" s="10" t="s">
        <v>52</v>
      </c>
      <c r="B26" s="80">
        <v>6</v>
      </c>
      <c r="C26" s="84"/>
      <c r="D26" s="84"/>
      <c r="E26" s="84" t="s">
        <v>79</v>
      </c>
      <c r="F26" s="84"/>
      <c r="G26" s="79">
        <f>IF(COUNTA(C26:F26)&lt;2,IF(C26&lt;&gt;"",B26*C$9,IF(D26&lt;&gt;"",B26*D$9,IF(E26&lt;&gt;"",B26*E$9,IF(F26&lt;&gt;"",B26*F$9,"")))),"")</f>
        <v>4.5</v>
      </c>
      <c r="H26" s="113" t="s">
        <v>128</v>
      </c>
      <c r="I26" s="62" t="s">
        <v>129</v>
      </c>
    </row>
    <row r="27" spans="1:44" ht="129" customHeight="1" outlineLevel="1" x14ac:dyDescent="0.25">
      <c r="A27" s="10" t="s">
        <v>53</v>
      </c>
      <c r="B27" s="80">
        <v>10</v>
      </c>
      <c r="C27" s="84"/>
      <c r="D27" s="84"/>
      <c r="E27" s="84" t="s">
        <v>79</v>
      </c>
      <c r="F27" s="84"/>
      <c r="G27" s="79">
        <f t="shared" ref="G27:G28" si="0">IF(COUNTA(C27:F27)&lt;2,IF(C27&lt;&gt;"",B27*C$9,IF(D27&lt;&gt;"",B27*D$9,IF(E27&lt;&gt;"",B27*E$9,IF(F27&lt;&gt;"",B27*F$9,"")))),"")</f>
        <v>7.5</v>
      </c>
      <c r="H27" s="113"/>
      <c r="I27" s="62" t="s">
        <v>130</v>
      </c>
    </row>
    <row r="28" spans="1:44" ht="83.1" customHeight="1" outlineLevel="1" x14ac:dyDescent="0.25">
      <c r="A28" s="10" t="s">
        <v>54</v>
      </c>
      <c r="B28" s="80">
        <v>4</v>
      </c>
      <c r="C28" s="84"/>
      <c r="D28" s="84"/>
      <c r="E28" s="84" t="s">
        <v>79</v>
      </c>
      <c r="F28" s="84"/>
      <c r="G28" s="79">
        <f t="shared" si="0"/>
        <v>3</v>
      </c>
      <c r="H28" s="113"/>
      <c r="I28" s="62" t="s">
        <v>77</v>
      </c>
    </row>
    <row r="29" spans="1:44" ht="30" customHeight="1" thickBot="1" x14ac:dyDescent="0.3">
      <c r="A29" s="156" t="s">
        <v>88</v>
      </c>
      <c r="B29" s="157"/>
      <c r="C29" s="157"/>
      <c r="D29" s="157"/>
      <c r="E29" s="157" t="s">
        <v>85</v>
      </c>
      <c r="F29" s="158"/>
      <c r="G29" s="89">
        <f>IFERROR(IF(COUNTA(C26:F28)=3,SUM(G26:G28),""),"")</f>
        <v>15</v>
      </c>
      <c r="H29" s="36" t="s">
        <v>89</v>
      </c>
      <c r="I29" s="37"/>
    </row>
    <row r="30" spans="1:44" s="16" customFormat="1" ht="30" customHeight="1" x14ac:dyDescent="0.25">
      <c r="A30" s="111"/>
      <c r="B30" s="112"/>
      <c r="C30" s="112"/>
      <c r="D30" s="112"/>
      <c r="E30" s="112"/>
      <c r="F30" s="112"/>
      <c r="G30" s="112"/>
      <c r="H30" s="112"/>
      <c r="I30" s="112"/>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48" t="s">
        <v>88</v>
      </c>
      <c r="B31" s="149"/>
      <c r="C31" s="149"/>
      <c r="D31" s="149"/>
      <c r="E31" s="149"/>
      <c r="F31" s="149"/>
      <c r="G31" s="38">
        <f>IF(COUNTA(C12:F15,C19:F22,C26:F28)=8,CEILING(G16+G23+G29,0.5),"")</f>
        <v>49</v>
      </c>
      <c r="H31" s="39" t="s">
        <v>87</v>
      </c>
      <c r="I31" s="40"/>
    </row>
    <row r="32" spans="1:44" s="16" customFormat="1" ht="9.9499999999999993"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3" t="s">
        <v>13</v>
      </c>
      <c r="B33" s="123"/>
      <c r="C33" s="123"/>
      <c r="D33" s="123"/>
      <c r="E33" s="123"/>
      <c r="F33" s="123"/>
      <c r="G33" s="123"/>
      <c r="H33" s="123" t="s">
        <v>14</v>
      </c>
      <c r="I33" s="123"/>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algorithmName="SHA-512" hashValue="PrxZimyrh/xio14ujIYTn0Clm5PjaQrhj9Nn7uWfhIRfpDV+GG4DAlfHYmhqqYwlu6tv6gOIRFfNUo24kTkwnw==" saltValue="B+lzhkbqobCJ+Q1KZbf0TQ==" spinCount="100000" sheet="1" objects="1" scenarios="1" selectLockedCells="1"/>
  <mergeCells count="41">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 ref="A30:I30"/>
    <mergeCell ref="A31:F31"/>
    <mergeCell ref="A32:I32"/>
    <mergeCell ref="A33:G33"/>
    <mergeCell ref="H33:I33"/>
    <mergeCell ref="A23:F23"/>
    <mergeCell ref="A24:I24"/>
    <mergeCell ref="A25:I25"/>
    <mergeCell ref="H26:H28"/>
    <mergeCell ref="A29:F29"/>
    <mergeCell ref="A10:I10"/>
    <mergeCell ref="A11:I11"/>
    <mergeCell ref="H12:H15"/>
    <mergeCell ref="B13:B15"/>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Serveau Catherine</cp:lastModifiedBy>
  <dcterms:created xsi:type="dcterms:W3CDTF">2021-01-04T17:17:45Z</dcterms:created>
  <dcterms:modified xsi:type="dcterms:W3CDTF">2022-01-10T07:47:46Z</dcterms:modified>
</cp:coreProperties>
</file>