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ybich\OneDrive\Documents\YB EPS 18 19\Partage Grippeaux\Année en cours 2018 2019\Outils prof\"/>
    </mc:Choice>
  </mc:AlternateContent>
  <xr:revisionPtr revIDLastSave="100" documentId="8_{B6B73B4C-6C0B-42A3-8C1A-08641E59C9EC}" xr6:coauthVersionLast="40" xr6:coauthVersionMax="40" xr10:uidLastSave="{7C6ABCBA-539A-4A96-A13E-53400A3C1113}"/>
  <bookViews>
    <workbookView xWindow="20370" yWindow="-120" windowWidth="29040" windowHeight="15840" tabRatio="548" xr2:uid="{3C57B35D-07A9-4E13-BFEC-4D5EEAC7E25E}"/>
  </bookViews>
  <sheets>
    <sheet name="Conception Eval" sheetId="3" r:id="rId1"/>
    <sheet name="Fiche Eval" sheetId="1" r:id="rId2"/>
    <sheet name="Impression" sheetId="6" r:id="rId3"/>
    <sheet name="Données" sheetId="2" state="hidden" r:id="rId4"/>
  </sheets>
  <definedNames>
    <definedName name="_1">Données!$F$2:$F$4</definedName>
    <definedName name="_10">Données!$G$18:$G$21</definedName>
    <definedName name="_2">Données!$F$5:$F$7</definedName>
    <definedName name="_3">Données!$F$8:$F$11</definedName>
    <definedName name="_4">Données!$F$12:$F$14</definedName>
    <definedName name="_5">Données!$F$15:$F$16</definedName>
    <definedName name="_6">Données!$G$2:$G$5</definedName>
    <definedName name="_7">Données!$G$6:$G$9</definedName>
    <definedName name="_8">Données!$G$10:$G$13</definedName>
    <definedName name="_9">Données!$G$14:$G$17</definedName>
    <definedName name="_A">Données!$B$2</definedName>
    <definedName name="_A1">Données!$H$2:$H$6</definedName>
    <definedName name="_A2">Données!$H$8:$H$12</definedName>
    <definedName name="_A3">Données!$H$13:$H$16</definedName>
    <definedName name="_A4">Données!$H$17:$H$22</definedName>
    <definedName name="_A5">Données!$I$2:$I$7</definedName>
    <definedName name="_A6">Données!$I$8:$I$12</definedName>
    <definedName name="_A7">Données!$I$13:$I$16</definedName>
    <definedName name="_A8">Données!$I$17:$I$22</definedName>
    <definedName name="_B">Données!$B$3</definedName>
    <definedName name="_C">Données!$B$4</definedName>
    <definedName name="_D">Données!$B$5</definedName>
    <definedName name="C_3">Données!$C$2</definedName>
    <definedName name="C_4">Données!$C$3</definedName>
    <definedName name="D_1">Données!$D$2</definedName>
    <definedName name="D_2">Données!$D$3</definedName>
    <definedName name="D_3">Données!$D$4</definedName>
    <definedName name="D_4">Données!$D$5</definedName>
    <definedName name="D_5">Données!$D$6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 l="1"/>
  <c r="D3" i="1" l="1"/>
  <c r="E3" i="1"/>
  <c r="F3" i="1"/>
  <c r="G3" i="1"/>
  <c r="C7" i="1" l="1"/>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E1" i="6" l="1"/>
  <c r="D1" i="6"/>
  <c r="A2" i="6"/>
  <c r="C4" i="6" l="1"/>
  <c r="C5" i="6"/>
  <c r="D4" i="6"/>
  <c r="C3" i="6" l="1"/>
  <c r="E34" i="3" l="1"/>
  <c r="A1" i="6"/>
  <c r="B3" i="6"/>
  <c r="B4" i="6"/>
  <c r="B5" i="6"/>
  <c r="B6" i="6"/>
  <c r="B7" i="6"/>
  <c r="E4" i="6"/>
  <c r="F4" i="6"/>
  <c r="D5" i="6"/>
  <c r="E5" i="6"/>
  <c r="F5" i="6"/>
  <c r="C6" i="6"/>
  <c r="D6" i="6"/>
  <c r="E6" i="6"/>
  <c r="F6" i="6"/>
  <c r="C7" i="6"/>
  <c r="D7" i="6"/>
  <c r="E7" i="6"/>
  <c r="F7" i="6"/>
  <c r="D3" i="6"/>
  <c r="E3" i="6"/>
  <c r="F3" i="6"/>
  <c r="G1" i="6"/>
  <c r="H1" i="6"/>
  <c r="I1" i="6"/>
  <c r="J1" i="6"/>
  <c r="K1" i="6"/>
  <c r="L1" i="6"/>
  <c r="M1" i="6"/>
  <c r="N1" i="6"/>
  <c r="O1" i="6"/>
  <c r="P1" i="6"/>
  <c r="Q1" i="6"/>
  <c r="R1" i="6"/>
  <c r="S1" i="6"/>
  <c r="T1" i="6"/>
  <c r="U1" i="6"/>
  <c r="D2" i="3"/>
  <c r="E2" i="3"/>
  <c r="F2" i="3"/>
  <c r="C2" i="3"/>
  <c r="B45"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I57" i="1"/>
  <c r="K57" i="1"/>
  <c r="L57" i="1"/>
  <c r="I58" i="1"/>
  <c r="J58" i="1"/>
  <c r="K58" i="1"/>
  <c r="L58" i="1"/>
  <c r="L59" i="1"/>
  <c r="I60" i="1"/>
  <c r="K60" i="1"/>
  <c r="L60" i="1"/>
  <c r="I61" i="1"/>
  <c r="J61" i="1"/>
  <c r="K61" i="1"/>
  <c r="L61" i="1"/>
  <c r="I62" i="1"/>
  <c r="J62" i="1"/>
  <c r="K62" i="1"/>
  <c r="L62" i="1"/>
  <c r="I63" i="1"/>
  <c r="J63" i="1"/>
  <c r="K63" i="1"/>
  <c r="L63" i="1"/>
  <c r="I64" i="1"/>
  <c r="J64" i="1"/>
  <c r="K64" i="1"/>
  <c r="L64" i="1"/>
  <c r="I65" i="1"/>
  <c r="J65" i="1"/>
  <c r="K65" i="1"/>
  <c r="L65" i="1"/>
  <c r="I66" i="1"/>
  <c r="J66" i="1"/>
  <c r="K66" i="1"/>
  <c r="L66" i="1"/>
  <c r="I67" i="1"/>
  <c r="J67" i="1"/>
  <c r="K67" i="1"/>
  <c r="L67" i="1"/>
  <c r="I68" i="1"/>
  <c r="J68" i="1"/>
  <c r="K68" i="1"/>
  <c r="L68" i="1"/>
  <c r="I69" i="1"/>
  <c r="J69" i="1"/>
  <c r="K69" i="1"/>
  <c r="L69" i="1"/>
  <c r="I70" i="1"/>
  <c r="J70" i="1"/>
  <c r="K70" i="1"/>
  <c r="L70" i="1"/>
  <c r="I71" i="1"/>
  <c r="J71" i="1"/>
  <c r="K71" i="1"/>
  <c r="L71" i="1"/>
  <c r="I72" i="1"/>
  <c r="J72" i="1"/>
  <c r="K72" i="1"/>
  <c r="L72" i="1"/>
  <c r="I73" i="1"/>
  <c r="J73" i="1"/>
  <c r="K73" i="1"/>
  <c r="L73" i="1"/>
  <c r="I74" i="1"/>
  <c r="J74" i="1"/>
  <c r="K74" i="1"/>
  <c r="L74" i="1"/>
  <c r="I75" i="1"/>
  <c r="J75" i="1"/>
  <c r="K75" i="1"/>
  <c r="L75" i="1"/>
  <c r="I76" i="1"/>
  <c r="J76" i="1"/>
  <c r="K76" i="1"/>
  <c r="L76" i="1"/>
  <c r="I77" i="1"/>
  <c r="J77" i="1"/>
  <c r="K77" i="1"/>
  <c r="L77" i="1"/>
  <c r="I78" i="1"/>
  <c r="J78" i="1"/>
  <c r="K78" i="1"/>
  <c r="L78" i="1"/>
  <c r="I79" i="1"/>
  <c r="J79" i="1"/>
  <c r="K79" i="1"/>
  <c r="L79" i="1"/>
  <c r="I80" i="1"/>
  <c r="J80" i="1"/>
  <c r="K80" i="1"/>
  <c r="L80" i="1"/>
  <c r="I81" i="1"/>
  <c r="J81" i="1"/>
  <c r="K81" i="1"/>
  <c r="L81" i="1"/>
  <c r="I82" i="1"/>
  <c r="J82" i="1"/>
  <c r="K82" i="1"/>
  <c r="L82" i="1"/>
  <c r="I83" i="1"/>
  <c r="J83" i="1"/>
  <c r="K83" i="1"/>
  <c r="L83" i="1"/>
  <c r="I84" i="1"/>
  <c r="J84" i="1"/>
  <c r="K84" i="1"/>
  <c r="L84" i="1"/>
  <c r="I85" i="1"/>
  <c r="J85" i="1"/>
  <c r="K85" i="1"/>
  <c r="L85" i="1"/>
  <c r="I86" i="1"/>
  <c r="J86" i="1"/>
  <c r="K86" i="1"/>
  <c r="L86" i="1"/>
  <c r="I87" i="1"/>
  <c r="J87" i="1"/>
  <c r="K87" i="1"/>
  <c r="L87" i="1"/>
  <c r="I88" i="1"/>
  <c r="J88" i="1"/>
  <c r="K88" i="1"/>
  <c r="L88" i="1"/>
  <c r="I89" i="1"/>
  <c r="J89" i="1"/>
  <c r="K89" i="1"/>
  <c r="L89" i="1"/>
  <c r="I90" i="1"/>
  <c r="J90" i="1"/>
  <c r="K90" i="1"/>
  <c r="L90" i="1"/>
  <c r="I91" i="1"/>
  <c r="J91" i="1"/>
  <c r="K91" i="1"/>
  <c r="L91" i="1"/>
  <c r="I92" i="1"/>
  <c r="J92" i="1"/>
  <c r="K92" i="1"/>
  <c r="L92" i="1"/>
  <c r="I93" i="1"/>
  <c r="J93" i="1"/>
  <c r="K93" i="1"/>
  <c r="L93" i="1"/>
  <c r="I94" i="1"/>
  <c r="J94" i="1"/>
  <c r="K94" i="1"/>
  <c r="L94" i="1"/>
  <c r="I95" i="1"/>
  <c r="J95" i="1"/>
  <c r="K95" i="1"/>
  <c r="L95" i="1"/>
  <c r="K56" i="1"/>
  <c r="L56" i="1"/>
  <c r="I56" i="1"/>
  <c r="F15" i="3"/>
  <c r="F32" i="3" s="1"/>
  <c r="F33" i="3"/>
  <c r="F34" i="3"/>
  <c r="F35" i="3"/>
  <c r="F36" i="3"/>
  <c r="C15" i="3"/>
  <c r="C32" i="3" s="1"/>
  <c r="C33" i="3"/>
  <c r="C34" i="3"/>
  <c r="C35" i="3"/>
  <c r="C36" i="3"/>
  <c r="D14" i="3"/>
  <c r="D31" i="3" s="1"/>
  <c r="E14" i="3"/>
  <c r="E31" i="3" s="1"/>
  <c r="F14" i="3"/>
  <c r="F31" i="3" s="1"/>
  <c r="D15" i="3"/>
  <c r="D32" i="3" s="1"/>
  <c r="E15" i="3"/>
  <c r="E32" i="3" s="1"/>
  <c r="D33" i="3"/>
  <c r="E33" i="3"/>
  <c r="D34" i="3"/>
  <c r="D35" i="3"/>
  <c r="E35" i="3"/>
  <c r="D36" i="3"/>
  <c r="E36" i="3"/>
  <c r="D4" i="1"/>
  <c r="I59" i="1"/>
  <c r="E4" i="1"/>
  <c r="F4" i="1"/>
  <c r="G4" i="1"/>
  <c r="K59" i="1"/>
  <c r="J56" i="1"/>
  <c r="J57" i="1"/>
  <c r="J59" i="1"/>
  <c r="J60" i="1"/>
  <c r="F6" i="3"/>
  <c r="C14" i="3"/>
  <c r="C31" i="3" s="1"/>
  <c r="C5" i="3"/>
  <c r="F11" i="3"/>
  <c r="F9" i="3"/>
  <c r="F7" i="3"/>
  <c r="F5" i="3"/>
  <c r="D5" i="3"/>
  <c r="E5" i="3"/>
  <c r="D6" i="3"/>
  <c r="E6" i="3"/>
  <c r="C7" i="3"/>
  <c r="D7" i="3"/>
  <c r="E7" i="3"/>
  <c r="C9" i="3"/>
  <c r="D9" i="3"/>
  <c r="E9" i="3"/>
  <c r="C11" i="3"/>
  <c r="D11" i="3"/>
  <c r="E11" i="3"/>
  <c r="D2" i="1"/>
  <c r="A2" i="1"/>
  <c r="E1" i="1"/>
  <c r="D1" i="1"/>
  <c r="B12" i="1"/>
  <c r="B13" i="1"/>
  <c r="H56" i="1" l="1"/>
  <c r="F71" i="1"/>
  <c r="H61" i="1"/>
  <c r="H85" i="1"/>
  <c r="H70" i="1"/>
  <c r="H83" i="1"/>
  <c r="H79" i="1"/>
  <c r="H65" i="1"/>
  <c r="H63" i="1"/>
  <c r="H93" i="1"/>
  <c r="H81" i="1"/>
  <c r="H78" i="1"/>
  <c r="H68" i="1"/>
  <c r="H76" i="1"/>
  <c r="H72" i="1"/>
  <c r="H62" i="1"/>
  <c r="H60" i="1"/>
  <c r="H58" i="1"/>
  <c r="H66" i="1"/>
  <c r="H57" i="1"/>
  <c r="F66" i="1"/>
  <c r="F81" i="1"/>
  <c r="F83" i="1"/>
  <c r="F78" i="1"/>
  <c r="F94" i="1"/>
  <c r="F93" i="1"/>
  <c r="F91" i="1"/>
  <c r="F82" i="1"/>
  <c r="F73" i="1"/>
  <c r="F57" i="1"/>
  <c r="F64" i="1"/>
  <c r="F67" i="1"/>
  <c r="F85" i="1"/>
  <c r="F59" i="1"/>
  <c r="F80" i="1"/>
  <c r="F84" i="1"/>
  <c r="F76" i="1"/>
  <c r="F58" i="1"/>
  <c r="F95" i="1"/>
  <c r="F68" i="1"/>
  <c r="F60" i="1"/>
  <c r="F63" i="1"/>
  <c r="F65" i="1"/>
  <c r="F89" i="1"/>
  <c r="F70" i="1"/>
  <c r="F86" i="1"/>
  <c r="F90" i="1"/>
  <c r="F61" i="1"/>
  <c r="F92" i="1"/>
  <c r="F56" i="1"/>
  <c r="E58" i="1"/>
  <c r="E70" i="1"/>
  <c r="E56" i="1"/>
  <c r="E85" i="1"/>
  <c r="E81" i="1"/>
  <c r="E84" i="1"/>
  <c r="E76" i="1"/>
  <c r="E73" i="1"/>
  <c r="E87" i="1"/>
  <c r="E60" i="1"/>
  <c r="E82" i="1"/>
  <c r="E95" i="1"/>
  <c r="E68" i="1"/>
  <c r="E80" i="1"/>
  <c r="E71" i="1"/>
  <c r="E90" i="1"/>
  <c r="E86" i="1"/>
  <c r="E59" i="1"/>
  <c r="E67" i="1"/>
  <c r="E62" i="1"/>
  <c r="E65" i="1"/>
  <c r="G86" i="1"/>
  <c r="G75" i="1"/>
  <c r="G90" i="1"/>
  <c r="G64" i="1"/>
  <c r="G61" i="1"/>
  <c r="G87" i="1"/>
  <c r="G81" i="1"/>
  <c r="G93" i="1"/>
  <c r="G92" i="1"/>
  <c r="G89" i="1"/>
  <c r="G65" i="1"/>
  <c r="G94" i="1"/>
  <c r="G68" i="1"/>
  <c r="G70" i="1"/>
  <c r="G59" i="1"/>
  <c r="G74" i="1"/>
  <c r="G69" i="1"/>
  <c r="G82" i="1"/>
  <c r="G71" i="1"/>
  <c r="G57" i="1"/>
  <c r="G67" i="1"/>
  <c r="G60" i="1"/>
  <c r="G58" i="1"/>
  <c r="G91" i="1"/>
  <c r="G63" i="1"/>
  <c r="G72" i="1"/>
  <c r="G85" i="1"/>
  <c r="G95" i="1"/>
  <c r="G76" i="1"/>
  <c r="G79" i="1"/>
  <c r="G73" i="1"/>
  <c r="G66" i="1"/>
  <c r="G88" i="1"/>
  <c r="G78" i="1"/>
  <c r="G84" i="1"/>
  <c r="G83" i="1"/>
  <c r="G80" i="1"/>
  <c r="G56" i="1"/>
  <c r="G77" i="1"/>
  <c r="G62" i="1"/>
  <c r="F87" i="1"/>
  <c r="F79" i="1"/>
  <c r="F69" i="1"/>
  <c r="F75" i="1"/>
  <c r="F72" i="1"/>
  <c r="F74" i="1"/>
  <c r="F62" i="1"/>
  <c r="F88" i="1"/>
  <c r="F77" i="1"/>
  <c r="E79" i="1"/>
  <c r="E93" i="1"/>
  <c r="E91" i="1"/>
  <c r="E66" i="1"/>
  <c r="E72" i="1"/>
  <c r="E88" i="1"/>
  <c r="E94" i="1"/>
  <c r="E69" i="1"/>
  <c r="E74" i="1"/>
  <c r="E61" i="1"/>
  <c r="E63" i="1"/>
  <c r="E77" i="1"/>
  <c r="E75" i="1"/>
  <c r="E89" i="1"/>
  <c r="E83" i="1"/>
  <c r="E64" i="1"/>
  <c r="E78" i="1"/>
  <c r="E57" i="1"/>
  <c r="E92" i="1"/>
  <c r="D85" i="1"/>
  <c r="D61" i="1"/>
  <c r="D90" i="1"/>
  <c r="D67" i="1"/>
  <c r="D73" i="1"/>
  <c r="D59" i="1"/>
  <c r="D86" i="1"/>
  <c r="D83" i="1"/>
  <c r="D91" i="1"/>
  <c r="D74" i="1"/>
  <c r="D72" i="1"/>
  <c r="H67" i="1"/>
  <c r="H64" i="1"/>
  <c r="H90" i="1"/>
  <c r="H77" i="1"/>
  <c r="H75" i="1"/>
  <c r="H94" i="1"/>
  <c r="H92" i="1"/>
  <c r="H86" i="1"/>
  <c r="H88" i="1"/>
  <c r="H84" i="1"/>
  <c r="H80" i="1"/>
  <c r="H95" i="1"/>
  <c r="H91" i="1"/>
  <c r="H89" i="1"/>
  <c r="H87" i="1"/>
  <c r="H82" i="1"/>
  <c r="H73" i="1"/>
  <c r="H71" i="1"/>
  <c r="H69" i="1"/>
  <c r="H59" i="1"/>
  <c r="H74" i="1"/>
  <c r="D88" i="1"/>
  <c r="D60" i="1"/>
  <c r="D78" i="1"/>
  <c r="D95" i="1"/>
  <c r="D71" i="1"/>
  <c r="D89" i="1"/>
  <c r="D76" i="1"/>
  <c r="D56" i="1"/>
  <c r="D77" i="1"/>
  <c r="D92" i="1"/>
  <c r="D93" i="1"/>
  <c r="D62" i="1"/>
  <c r="D66" i="1"/>
  <c r="D82" i="1"/>
  <c r="D57" i="1"/>
  <c r="D75" i="1"/>
  <c r="D64" i="1"/>
  <c r="D80" i="1"/>
  <c r="D65" i="1"/>
  <c r="D81" i="1"/>
  <c r="D58" i="1"/>
  <c r="D94" i="1"/>
  <c r="D70" i="1"/>
  <c r="D87" i="1"/>
  <c r="D63" i="1"/>
  <c r="D79" i="1"/>
  <c r="D68" i="1"/>
  <c r="D84" i="1"/>
  <c r="D69" i="1"/>
  <c r="C56" i="1" l="1"/>
  <c r="C6" i="1" s="1"/>
  <c r="B6" i="1" s="1"/>
  <c r="C63" i="1"/>
  <c r="C82" i="1"/>
  <c r="C67" i="1"/>
  <c r="C68" i="1"/>
  <c r="C83" i="1"/>
  <c r="C58" i="1"/>
  <c r="B8" i="1" s="1"/>
  <c r="C84" i="1"/>
  <c r="C90" i="1"/>
  <c r="C61" i="1"/>
  <c r="C60" i="1"/>
  <c r="B10" i="1" s="1"/>
  <c r="C81" i="1"/>
  <c r="C73" i="1"/>
  <c r="C95" i="1"/>
  <c r="C76" i="1"/>
  <c r="C85" i="1"/>
  <c r="C86" i="1"/>
  <c r="C87" i="1"/>
  <c r="C62" i="1"/>
  <c r="C70" i="1"/>
  <c r="C65" i="1"/>
  <c r="C79" i="1"/>
  <c r="C57" i="1"/>
  <c r="B7" i="1" s="1"/>
  <c r="C93" i="1"/>
  <c r="C94" i="1"/>
  <c r="C64" i="1"/>
  <c r="C66" i="1"/>
  <c r="C69" i="1"/>
  <c r="C88" i="1"/>
  <c r="C75" i="1"/>
  <c r="C78" i="1"/>
  <c r="C72" i="1"/>
  <c r="C91" i="1"/>
  <c r="C74" i="1"/>
  <c r="C59" i="1"/>
  <c r="B9" i="1" s="1"/>
  <c r="C92" i="1"/>
  <c r="C89" i="1"/>
  <c r="C80" i="1"/>
  <c r="C77" i="1"/>
  <c r="C71" i="1"/>
  <c r="C11" i="1" l="1"/>
  <c r="B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cedric</author>
    <author>Yohann Bichon</author>
  </authors>
  <commentList>
    <comment ref="C4" authorId="0" shapeId="0" xr:uid="{64855D32-74B6-43B2-B7F6-60A88FF4B389}">
      <text>
        <r>
          <rPr>
            <sz val="9"/>
            <color indexed="81"/>
            <rFont val="Tahoma"/>
            <family val="2"/>
          </rPr>
          <t xml:space="preserve">Choisir le domaine du socle principalement travaillé...
</t>
        </r>
      </text>
    </comment>
    <comment ref="D4" authorId="0" shapeId="0" xr:uid="{571E74E8-20F0-41EA-A238-2C5A7B389BF1}">
      <text>
        <r>
          <rPr>
            <sz val="9"/>
            <color indexed="81"/>
            <rFont val="Tahoma"/>
            <family val="2"/>
          </rPr>
          <t xml:space="preserve">Choisir le domaine du socle principalement travaillé...
</t>
        </r>
      </text>
    </comment>
    <comment ref="E4" authorId="0" shapeId="0" xr:uid="{9FCE4A10-8895-4A56-A76D-7B95C1397848}">
      <text>
        <r>
          <rPr>
            <sz val="9"/>
            <color indexed="81"/>
            <rFont val="Tahoma"/>
            <family val="2"/>
          </rPr>
          <t xml:space="preserve">Choisir le domaine du socle principalement travaillé...
</t>
        </r>
      </text>
    </comment>
    <comment ref="F4" authorId="0" shapeId="0" xr:uid="{80A2AA41-D7F3-4E67-A7EF-444FCD13DE02}">
      <text>
        <r>
          <rPr>
            <sz val="9"/>
            <color indexed="81"/>
            <rFont val="Tahoma"/>
            <family val="2"/>
          </rPr>
          <t xml:space="preserve">Choisir le domaine du socle principalement travaillé...
</t>
        </r>
      </text>
    </comment>
    <comment ref="C8" authorId="0" shapeId="0" xr:uid="{25516AC4-FC1B-44BB-8153-9CFD8A3630E1}">
      <text>
        <r>
          <rPr>
            <sz val="9"/>
            <color indexed="81"/>
            <rFont val="Tahoma"/>
            <family val="2"/>
          </rPr>
          <t xml:space="preserve">...Y associer la compétence travaillée en priorité lors de la séquence
</t>
        </r>
      </text>
    </comment>
    <comment ref="D8" authorId="0" shapeId="0" xr:uid="{755E6C68-AB5A-4566-A89F-5F7ACE99CB17}">
      <text>
        <r>
          <rPr>
            <sz val="9"/>
            <color indexed="81"/>
            <rFont val="Tahoma"/>
            <family val="2"/>
          </rPr>
          <t xml:space="preserve">...Y associer la compétence travaillée en priorité lors de la séquence
</t>
        </r>
      </text>
    </comment>
    <comment ref="E8" authorId="0" shapeId="0" xr:uid="{297B3D54-AE32-48E0-87EE-4FAEC84B29A6}">
      <text>
        <r>
          <rPr>
            <sz val="9"/>
            <color indexed="81"/>
            <rFont val="Tahoma"/>
            <family val="2"/>
          </rPr>
          <t xml:space="preserve">...Y associer la compétence travaillée en priorité lors de la séquence
</t>
        </r>
      </text>
    </comment>
    <comment ref="F8" authorId="0" shapeId="0" xr:uid="{37F5F856-EE45-44EE-AE5E-E7C96902E193}">
      <text>
        <r>
          <rPr>
            <sz val="9"/>
            <color indexed="81"/>
            <rFont val="Tahoma"/>
            <family val="2"/>
          </rPr>
          <t xml:space="preserve">...Y associer la compétence travaillée en priorité lors de la séquence
</t>
        </r>
      </text>
    </comment>
    <comment ref="C10" authorId="0" shapeId="0" xr:uid="{FB4B5482-9BE2-4977-BFB0-29001376BB83}">
      <text>
        <r>
          <rPr>
            <sz val="9"/>
            <color indexed="81"/>
            <rFont val="Tahoma"/>
            <family val="2"/>
          </rPr>
          <t xml:space="preserve">…puis l'attendu de fin de cycle prioritaire
</t>
        </r>
      </text>
    </comment>
    <comment ref="D10" authorId="0" shapeId="0" xr:uid="{733DE481-7F20-4299-B41B-E3DC00465423}">
      <text>
        <r>
          <rPr>
            <sz val="9"/>
            <color indexed="81"/>
            <rFont val="Tahoma"/>
            <family val="2"/>
          </rPr>
          <t xml:space="preserve">…puis l'attendu de fin de cycle prioritaire
</t>
        </r>
      </text>
    </comment>
    <comment ref="E10" authorId="0" shapeId="0" xr:uid="{CF01FCB0-4C4C-4F45-9665-06387B0E46AA}">
      <text>
        <r>
          <rPr>
            <sz val="9"/>
            <color indexed="81"/>
            <rFont val="Tahoma"/>
            <family val="2"/>
          </rPr>
          <t xml:space="preserve">…puis l'attendu de fin de cycle prioritaire
</t>
        </r>
      </text>
    </comment>
    <comment ref="F10" authorId="0" shapeId="0" xr:uid="{C4F02BF1-D7A6-4764-8FB2-539E20C0BFAA}">
      <text>
        <r>
          <rPr>
            <sz val="9"/>
            <color indexed="81"/>
            <rFont val="Tahoma"/>
            <family val="2"/>
          </rPr>
          <t xml:space="preserve">…puis l'attendu de fin de cycle prioritaire
</t>
        </r>
      </text>
    </comment>
    <comment ref="C12" authorId="1" shapeId="0" xr:uid="{0954D948-B0F0-463C-AE73-307FF0FE7059}">
      <text>
        <r>
          <rPr>
            <sz val="9"/>
            <color indexed="81"/>
            <rFont val="Tahoma"/>
            <family val="2"/>
          </rPr>
          <t>Enfin, ce qui est évalué dans la compétence.</t>
        </r>
      </text>
    </comment>
    <comment ref="D12" authorId="1" shapeId="0" xr:uid="{337C2CCA-9AD1-437B-BC89-004119E91111}">
      <text>
        <r>
          <rPr>
            <sz val="9"/>
            <color indexed="81"/>
            <rFont val="Tahoma"/>
            <family val="2"/>
          </rPr>
          <t>Enfin, ce qui est évalué dans la compétence.</t>
        </r>
      </text>
    </comment>
    <comment ref="E12" authorId="1" shapeId="0" xr:uid="{298123D3-C1A2-4BD3-BC55-85F692717B37}">
      <text>
        <r>
          <rPr>
            <sz val="9"/>
            <color indexed="81"/>
            <rFont val="Tahoma"/>
            <family val="2"/>
          </rPr>
          <t>Enfin, ce qui est évalué dans la compétence.</t>
        </r>
      </text>
    </comment>
    <comment ref="F12" authorId="1" shapeId="0" xr:uid="{9B370A05-CC4C-493A-B5F1-662F5672020F}">
      <text>
        <r>
          <rPr>
            <sz val="9"/>
            <color indexed="81"/>
            <rFont val="Tahoma"/>
            <family val="2"/>
          </rPr>
          <t>Enfin, ce qui est évalué dans la compétence.</t>
        </r>
      </text>
    </comment>
    <comment ref="C13" authorId="1" shapeId="0" xr:uid="{2FF03A6D-FA11-4834-BB79-C91774002BBB}">
      <text>
        <r>
          <rPr>
            <sz val="9"/>
            <color indexed="81"/>
            <rFont val="Tahoma"/>
            <family val="2"/>
          </rPr>
          <t>Modifier le coefficient à l'aide du menu déroulant</t>
        </r>
      </text>
    </comment>
    <comment ref="D13" authorId="1" shapeId="0" xr:uid="{0FA82BD3-AED3-4EF2-9476-A4C2E7A95371}">
      <text>
        <r>
          <rPr>
            <sz val="9"/>
            <color indexed="81"/>
            <rFont val="Tahoma"/>
            <family val="2"/>
          </rPr>
          <t>Modifier le coefficient à l'aide du menu déroulant</t>
        </r>
      </text>
    </comment>
    <comment ref="E13" authorId="1" shapeId="0" xr:uid="{8213AC1B-CA37-4CA3-AE33-91ADCE0F10D8}">
      <text>
        <r>
          <rPr>
            <sz val="9"/>
            <color indexed="81"/>
            <rFont val="Tahoma"/>
            <family val="2"/>
          </rPr>
          <t>Modifier le coefficient à l'aide du menu déroulant</t>
        </r>
      </text>
    </comment>
    <comment ref="F13" authorId="1" shapeId="0" xr:uid="{C254CEBC-1547-4DED-84DE-97D738D7D4B9}">
      <text>
        <r>
          <rPr>
            <sz val="9"/>
            <color indexed="81"/>
            <rFont val="Tahoma"/>
            <family val="2"/>
          </rPr>
          <t>Modifier le coefficient à l'aide du menu déroulant</t>
        </r>
      </text>
    </comment>
    <comment ref="C16" authorId="1" shapeId="0" xr:uid="{26AA5B65-515E-453D-A73C-83ABE2CC037B}">
      <text>
        <r>
          <rPr>
            <sz val="9"/>
            <color indexed="81"/>
            <rFont val="Tahoma"/>
            <family val="2"/>
          </rPr>
          <t xml:space="preserve">Décrire le Niveau de Maîtrise Insuffisant pour l'item
</t>
        </r>
      </text>
    </comment>
    <comment ref="D16" authorId="1" shapeId="0" xr:uid="{D62A7921-BC06-4E28-B77D-E696F6FEA5EB}">
      <text>
        <r>
          <rPr>
            <sz val="9"/>
            <color indexed="81"/>
            <rFont val="Tahoma"/>
            <family val="2"/>
          </rPr>
          <t xml:space="preserve">Décrire le Niveau de Maîtrise Insuffisant pour l'item
</t>
        </r>
      </text>
    </comment>
    <comment ref="E16" authorId="1" shapeId="0" xr:uid="{BB093C96-6069-4557-85D2-1606F1A4941B}">
      <text>
        <r>
          <rPr>
            <sz val="9"/>
            <color indexed="81"/>
            <rFont val="Tahoma"/>
            <family val="2"/>
          </rPr>
          <t xml:space="preserve">Décrire le Niveau de Maîtrise Insuffisant pour l'item
</t>
        </r>
      </text>
    </comment>
    <comment ref="F16" authorId="1" shapeId="0" xr:uid="{D40F914E-7277-4691-9FD1-5F719E11A47B}">
      <text>
        <r>
          <rPr>
            <sz val="9"/>
            <color indexed="81"/>
            <rFont val="Tahoma"/>
            <family val="2"/>
          </rPr>
          <t xml:space="preserve">Décrire le Niveau de Maîtrise Insuffisant pour l'item
</t>
        </r>
      </text>
    </comment>
    <comment ref="C17" authorId="1" shapeId="0" xr:uid="{A7B731F6-8223-4FD7-8CAE-0595E496C794}">
      <text>
        <r>
          <rPr>
            <sz val="9"/>
            <color indexed="81"/>
            <rFont val="Tahoma"/>
            <family val="2"/>
          </rPr>
          <t>Décrire le Niveau de Maîtrise Fragile pour l'item</t>
        </r>
        <r>
          <rPr>
            <b/>
            <sz val="9"/>
            <color indexed="81"/>
            <rFont val="Tahoma"/>
            <family val="2"/>
          </rPr>
          <t xml:space="preserve">
</t>
        </r>
      </text>
    </comment>
    <comment ref="D17" authorId="1" shapeId="0" xr:uid="{0E5C287F-AAC4-4B29-814D-40A1F47A70DB}">
      <text>
        <r>
          <rPr>
            <sz val="9"/>
            <color indexed="81"/>
            <rFont val="Tahoma"/>
            <family val="2"/>
          </rPr>
          <t>Décrire le Niveau de Maîtrise Fragile pour l'item</t>
        </r>
        <r>
          <rPr>
            <b/>
            <sz val="9"/>
            <color indexed="81"/>
            <rFont val="Tahoma"/>
            <family val="2"/>
          </rPr>
          <t xml:space="preserve">
</t>
        </r>
      </text>
    </comment>
    <comment ref="E17" authorId="1" shapeId="0" xr:uid="{C7655AB1-E05D-420F-A67C-B0CA9845952F}">
      <text>
        <r>
          <rPr>
            <sz val="9"/>
            <color indexed="81"/>
            <rFont val="Tahoma"/>
            <family val="2"/>
          </rPr>
          <t>Décrire le Niveau de Maîtrise Fragile pour l'item</t>
        </r>
        <r>
          <rPr>
            <b/>
            <sz val="9"/>
            <color indexed="81"/>
            <rFont val="Tahoma"/>
            <family val="2"/>
          </rPr>
          <t xml:space="preserve">
</t>
        </r>
      </text>
    </comment>
    <comment ref="F17" authorId="1" shapeId="0" xr:uid="{8B373D63-06D0-460C-8522-96315AFF7609}">
      <text>
        <r>
          <rPr>
            <sz val="9"/>
            <color indexed="81"/>
            <rFont val="Tahoma"/>
            <family val="2"/>
          </rPr>
          <t>Décrire le Niveau de Maîtrise Fragile pour l'item</t>
        </r>
        <r>
          <rPr>
            <b/>
            <sz val="9"/>
            <color indexed="81"/>
            <rFont val="Tahoma"/>
            <family val="2"/>
          </rPr>
          <t xml:space="preserve">
</t>
        </r>
      </text>
    </comment>
    <comment ref="C18" authorId="1" shapeId="0" xr:uid="{5DC2C709-3267-4A40-BDF6-4B8B6229284F}">
      <text>
        <r>
          <rPr>
            <sz val="9"/>
            <color indexed="81"/>
            <rFont val="Tahoma"/>
            <family val="2"/>
          </rPr>
          <t>Décrire le Niveau de Maîtrise Satisfaisante pour l'item</t>
        </r>
        <r>
          <rPr>
            <b/>
            <sz val="9"/>
            <color indexed="81"/>
            <rFont val="Tahoma"/>
            <family val="2"/>
          </rPr>
          <t xml:space="preserve">
</t>
        </r>
      </text>
    </comment>
    <comment ref="D18" authorId="1" shapeId="0" xr:uid="{5D8D0C63-B348-4005-A312-46F16015B630}">
      <text>
        <r>
          <rPr>
            <sz val="9"/>
            <color indexed="81"/>
            <rFont val="Tahoma"/>
            <family val="2"/>
          </rPr>
          <t>Décrire le Niveau Très Bonne Maîtrise pour l'item</t>
        </r>
        <r>
          <rPr>
            <b/>
            <sz val="9"/>
            <color indexed="81"/>
            <rFont val="Tahoma"/>
            <family val="2"/>
          </rPr>
          <t xml:space="preserve">
</t>
        </r>
      </text>
    </comment>
    <comment ref="E18" authorId="1" shapeId="0" xr:uid="{D687744A-732A-489F-AF57-038850257D8A}">
      <text>
        <r>
          <rPr>
            <sz val="9"/>
            <color indexed="81"/>
            <rFont val="Tahoma"/>
            <family val="2"/>
          </rPr>
          <t>Décrire le Niveau de Maîtrise Satisfaisante pour l'item</t>
        </r>
        <r>
          <rPr>
            <b/>
            <sz val="9"/>
            <color indexed="81"/>
            <rFont val="Tahoma"/>
            <family val="2"/>
          </rPr>
          <t xml:space="preserve">
</t>
        </r>
      </text>
    </comment>
    <comment ref="F18" authorId="1" shapeId="0" xr:uid="{FAB7FA26-4B73-4083-AC1D-68EC872FA9E2}">
      <text>
        <r>
          <rPr>
            <sz val="9"/>
            <color indexed="81"/>
            <rFont val="Tahoma"/>
            <family val="2"/>
          </rPr>
          <t>Décrire le Niveau de Maîtrise Satisfaisante pour l'item</t>
        </r>
        <r>
          <rPr>
            <b/>
            <sz val="9"/>
            <color indexed="81"/>
            <rFont val="Tahoma"/>
            <family val="2"/>
          </rPr>
          <t xml:space="preserve">
</t>
        </r>
      </text>
    </comment>
    <comment ref="C19" authorId="1" shapeId="0" xr:uid="{9485F551-9517-4EB3-8FF8-1755BFAF6AE7}">
      <text>
        <r>
          <rPr>
            <sz val="9"/>
            <color indexed="81"/>
            <rFont val="Tahoma"/>
            <family val="2"/>
          </rPr>
          <t>Décrire le Niveau Très Bonne Maîtrise pour l'item</t>
        </r>
        <r>
          <rPr>
            <b/>
            <sz val="9"/>
            <color indexed="81"/>
            <rFont val="Tahoma"/>
            <family val="2"/>
          </rPr>
          <t xml:space="preserve">
</t>
        </r>
      </text>
    </comment>
    <comment ref="D19" authorId="1" shapeId="0" xr:uid="{063E65A4-F5D1-4660-B002-3AA705849941}">
      <text>
        <r>
          <rPr>
            <sz val="9"/>
            <color indexed="81"/>
            <rFont val="Tahoma"/>
            <family val="2"/>
          </rPr>
          <t>Décrire le Niveau Très Bonne Maîtrise pour l'item</t>
        </r>
        <r>
          <rPr>
            <b/>
            <sz val="9"/>
            <color indexed="81"/>
            <rFont val="Tahoma"/>
            <family val="2"/>
          </rPr>
          <t xml:space="preserve">
</t>
        </r>
      </text>
    </comment>
    <comment ref="E19" authorId="1" shapeId="0" xr:uid="{7D271F57-A10E-4FF9-80B9-A8277DB52DBE}">
      <text>
        <r>
          <rPr>
            <sz val="9"/>
            <color indexed="81"/>
            <rFont val="Tahoma"/>
            <family val="2"/>
          </rPr>
          <t>Décrire le Niveau Très Bonne Maîtrise pour l'item</t>
        </r>
        <r>
          <rPr>
            <b/>
            <sz val="9"/>
            <color indexed="81"/>
            <rFont val="Tahoma"/>
            <family val="2"/>
          </rPr>
          <t xml:space="preserve">
</t>
        </r>
      </text>
    </comment>
    <comment ref="F19" authorId="1" shapeId="0" xr:uid="{05243EC6-FDBE-4A41-9DE5-81716C9F443B}">
      <text>
        <r>
          <rPr>
            <sz val="9"/>
            <color indexed="81"/>
            <rFont val="Tahoma"/>
            <family val="2"/>
          </rPr>
          <t>Décrire le Niveau Très Bonne Maîtrise pour l'item</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E2" authorId="0" shapeId="0" xr:uid="{954502CF-F152-493F-8718-BDD94E0F4CC1}">
      <text>
        <r>
          <rPr>
            <b/>
            <sz val="9"/>
            <color indexed="81"/>
            <rFont val="Tahoma"/>
            <family val="2"/>
          </rPr>
          <t>Classe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Yohann Bichon</author>
  </authors>
  <commentList>
    <comment ref="A1" authorId="0" shapeId="0" xr:uid="{09C78761-AD11-4989-AFE6-8EDF331AA1BF}">
      <text>
        <r>
          <rPr>
            <b/>
            <sz val="12"/>
            <color indexed="81"/>
            <rFont val="Tahoma"/>
            <family val="2"/>
          </rPr>
          <t xml:space="preserve">
1- Sélectionner les cellules souhaitées pour l'impression
2-Choisir "imprimer la sélection" 
3- Paramétrer "Ajuster à une page"</t>
        </r>
        <r>
          <rPr>
            <sz val="12"/>
            <color indexed="81"/>
            <rFont val="Tahoma"/>
            <family val="2"/>
          </rPr>
          <t xml:space="preserve">
</t>
        </r>
      </text>
    </comment>
  </commentList>
</comments>
</file>

<file path=xl/sharedStrings.xml><?xml version="1.0" encoding="utf-8"?>
<sst xmlns="http://schemas.openxmlformats.org/spreadsheetml/2006/main" count="172" uniqueCount="157">
  <si>
    <t>APSA</t>
  </si>
  <si>
    <t>CYCLE 3</t>
  </si>
  <si>
    <t>CA2 : adapter ses déplacements à des environnements variés</t>
  </si>
  <si>
    <t>3ème</t>
  </si>
  <si>
    <t>Domaine du socle privilégié</t>
  </si>
  <si>
    <t>D1 : comprendre, s'exprimer en utilisant les langages des arts et du corps</t>
  </si>
  <si>
    <t>D2 : les méthodes et outils pour apprendre</t>
  </si>
  <si>
    <t>Compétences générales associées au domaine</t>
  </si>
  <si>
    <t>12 - Acquérir des techniques spécifiques pour améliorer son efficacité.</t>
  </si>
  <si>
    <t>54- Connaître des éléments essentiels de l’histoire des pratiques corporelles éclairant les activités physiques contemporaines pour se situer au sein de celle-ci et de leur évolution</t>
  </si>
  <si>
    <t xml:space="preserve">52- Acquérir les bases d’une attitude réflexive et critique vis-à-vis du spectacle sportif </t>
  </si>
  <si>
    <t>53- Découvrir l’impact des nouvelles technologies appliquées à la pratique physique et sportive</t>
  </si>
  <si>
    <t>Adapter son engagement moteur en fonction de son état physique et du rapport de force</t>
  </si>
  <si>
    <t>Être solidaire de ses partenaires et respectueux de son (ses) adversaire(s) et de l’arbitre</t>
  </si>
  <si>
    <t>ITEM</t>
  </si>
  <si>
    <t>Coefficients des items</t>
  </si>
  <si>
    <t>NE</t>
  </si>
  <si>
    <t>NR</t>
  </si>
  <si>
    <t>MI</t>
  </si>
  <si>
    <t>MF</t>
  </si>
  <si>
    <t>MS</t>
  </si>
  <si>
    <t>TBM</t>
  </si>
  <si>
    <t>A</t>
  </si>
  <si>
    <t>ITEMS</t>
  </si>
  <si>
    <t>Noms prénoms</t>
  </si>
  <si>
    <t>Niv. Moyen</t>
  </si>
  <si>
    <t>Prop. Note / 20</t>
  </si>
  <si>
    <t>Niveau d'acquisition</t>
  </si>
  <si>
    <t>Niveau d'acquisition2</t>
  </si>
  <si>
    <t>Niveau d'acquisition3</t>
  </si>
  <si>
    <t>Niveau d'acquisition4</t>
  </si>
  <si>
    <t>NA1</t>
  </si>
  <si>
    <t>NA2</t>
  </si>
  <si>
    <t>NA3</t>
  </si>
  <si>
    <t>NA4</t>
  </si>
  <si>
    <t>Nombre de "non évalué" x Coef</t>
  </si>
  <si>
    <t>Maîtrise Insuffisante</t>
  </si>
  <si>
    <t>Maîtrise Fragile</t>
  </si>
  <si>
    <t>Maîtrise Satisfaisante</t>
  </si>
  <si>
    <t>Très Bonne Maîtrise</t>
  </si>
  <si>
    <t>Champs d'apprentissage</t>
  </si>
  <si>
    <t>CYCLE</t>
  </si>
  <si>
    <t>Domaines du socle privilégié</t>
  </si>
  <si>
    <t>Compétences générales associées aux domaines</t>
  </si>
  <si>
    <t>Compétences travaillées C3</t>
  </si>
  <si>
    <t>Compétences travaillées C4</t>
  </si>
  <si>
    <t>AFC Cycle 3</t>
  </si>
  <si>
    <t>AFC cycle 4</t>
  </si>
  <si>
    <t>Niveau de classe</t>
  </si>
  <si>
    <t>Acrosport</t>
  </si>
  <si>
    <t>CA1 : produire une performance optimale, mesurable à une échéance donnée</t>
  </si>
  <si>
    <t>CG1 : Développer sa motricité et apprendre à s'exprimer en utilisant son corps</t>
  </si>
  <si>
    <t>11 - Adapter sa motricité à des situations variées.</t>
  </si>
  <si>
    <t>11- Acquérir des techniques spécifiques pour améliorer son efficience en vue d’atteindre son meilleur niveau de pratique</t>
  </si>
  <si>
    <t>CA 1</t>
  </si>
  <si>
    <t>6ème</t>
  </si>
  <si>
    <t>Arts du cirque</t>
  </si>
  <si>
    <t>CYCLE 4</t>
  </si>
  <si>
    <t>CG2 : s'approprier par la pratique physique et sportive, des méthodes et outils</t>
  </si>
  <si>
    <t>12- Communiquer des intentions et des émotions avec son corps devant des spectateurs capable de juger la prestation dans un rapport constructif</t>
  </si>
  <si>
    <t>AFC1 : réaliser des efforts et enchainer plusieurs actions motrices dans différentes familles pour aller plus vite, plus longtemps, plus haut, plus loin</t>
  </si>
  <si>
    <t>Gérer son effort, faire des choix pour réaliser la meilleure performance dans au moins deux familles athéltiques et/ou au moins de deux styles de nages</t>
  </si>
  <si>
    <t>5ème</t>
  </si>
  <si>
    <t>Athlétisme (combiné)</t>
  </si>
  <si>
    <t>CA3 : s'exprimer devant les autres par une prestation artistique et/ou acrobatique</t>
  </si>
  <si>
    <t>D3 : la formation de la personne et du citoyen</t>
  </si>
  <si>
    <t>CG3 : Partager des règles, assumer des rôles et responsabilités</t>
  </si>
  <si>
    <t>13 - Mobiliser différentes ressources (physiologique, biomécanique, psychologique, émotionnelle) pour agir de manière efficiente.</t>
  </si>
  <si>
    <t xml:space="preserve">13- Verbaliser les émotions et sensations ressenties </t>
  </si>
  <si>
    <t>AFC2 : Combiner une course un saut un lancer pour faire la meilleure performance cumulée.</t>
  </si>
  <si>
    <t>S’engager dans un programme de préparation individuel ou collectif</t>
  </si>
  <si>
    <t>Badminton</t>
  </si>
  <si>
    <t>CA4 : conduire et maîtriser un affrontement collectif ou interindividuel</t>
  </si>
  <si>
    <t>D4 : les systèmes naturels et les systèmes techniques</t>
  </si>
  <si>
    <t>CG4 : Apprendre à entretenir sa santé par une activité physique régulière</t>
  </si>
  <si>
    <t>21 - Apprendre par l’action, l’observation, l’analyse de son activité et de celle des autres.</t>
  </si>
  <si>
    <t>14- Utiliser un vocabulaire adapté pour décrire la motricité d’autrui et la sienne</t>
  </si>
  <si>
    <t>AFC3 : Mesurer et quantifier les performances, les enregistrer, les comparer, les classer, les traduire en représentations graphiques</t>
  </si>
  <si>
    <t>Planifier et réaliser une épreuve combinée</t>
  </si>
  <si>
    <t>Basket-ball</t>
  </si>
  <si>
    <t>D5 : les représentations du monde et l'activité humaine</t>
  </si>
  <si>
    <t>CG5 : S'approprier une culture physique sportive et artistique</t>
  </si>
  <si>
    <t>22 - Répéter un geste pour le stabiliser et le rendre plus efficace.</t>
  </si>
  <si>
    <t>21- Préparer-planifier-se représenter une action avant de la réaliser dans le but d’être le plus efficace possible</t>
  </si>
  <si>
    <t>AFC4 : Assumer les rôles de chronométreur et d’observateur.</t>
  </si>
  <si>
    <t>S’échauffer avant un effort</t>
  </si>
  <si>
    <t>Course d’orientation</t>
  </si>
  <si>
    <t>23 - Utiliser des outils numériques pour observer, évaluer et modifier ses actions.</t>
  </si>
  <si>
    <t>22- Répéter un geste sportif ou artistique pour le stabiliser et le rendre plus efficace</t>
  </si>
  <si>
    <t>Aider ses camarades et assumer différents rôles sociaux (juge d’appel et de déroulement, chronométreur, juge de mesure, organisateur, collecteur de résultats…)</t>
  </si>
  <si>
    <t>Course de demi-fond</t>
  </si>
  <si>
    <t>31 - Assumer les rôles sociaux spécifiques aux différentes APSA et à la classe (joueur, coach, arbitre, juge, observateur, tuteur, médiateur, organisateur…).</t>
  </si>
  <si>
    <t>23- Construire et mettre en œuvre des projets d’apprentissage individuel ou collectif en vue de plus d’autonomie</t>
  </si>
  <si>
    <t>CA 2</t>
  </si>
  <si>
    <t>Course en durée</t>
  </si>
  <si>
    <t>32 - Comprendre, respecter et faire respecter règles et règlements.</t>
  </si>
  <si>
    <t>24- Utiliser des outils numériques pour analyser et évaluer ses actions et celles des autres</t>
  </si>
  <si>
    <t>Réaliser, seul ou à plusieurs, un parcours dans plusieurs environnements inhabituels, en milieu naturel aménagé ou artificiel</t>
  </si>
  <si>
    <t>Réussir un déplacement planifié dans un milieu naturel aménagé ou artificiellement recréé plus ou moins connu</t>
  </si>
  <si>
    <t>Danse</t>
  </si>
  <si>
    <t>33 - Assurer sa sécurité et celle d’autrui dans des situations variées.</t>
  </si>
  <si>
    <t>31- Respecter, construire et faire respecter règles et règlements dans le but de responsabiliser les élèves, de développer leur autonomie et d’établir un lien de confiance dans le respect des personnes et des biens</t>
  </si>
  <si>
    <t>Connaitre et respecter les règles de sécurité qui s’appliquent à chaque environnement</t>
  </si>
  <si>
    <t>Gérer ses ressources pour réaliser en totalité un parcours sécurisé</t>
  </si>
  <si>
    <t>Escalade</t>
  </si>
  <si>
    <t>34 - S’engager dans les activités sportives et artistiques collectives.</t>
  </si>
  <si>
    <t>32- Accepter la défaite et rechercher la victoire avec modestie et simplicité</t>
  </si>
  <si>
    <t>Identifier la personne responsable à alerter ou la procédure en cas de problème</t>
  </si>
  <si>
    <t>Assurer la sécurité de son camarade</t>
  </si>
  <si>
    <t>Football</t>
  </si>
  <si>
    <t>41 - Évaluer la quantité et la qualité de son activité physique quotidienne dans et hors l’école.</t>
  </si>
  <si>
    <t>33- Prendre et assumer des responsabilités au sein d’un collectif pour réaliser un projet ou remplir un contrat</t>
  </si>
  <si>
    <t>Valider l’attestation scolaire du savoir nager (ASSN), conformément à l’arrêté du 9 juillet 2015</t>
  </si>
  <si>
    <t>Respecter et faire respecter les règles de sécurité</t>
  </si>
  <si>
    <t>Futsal</t>
  </si>
  <si>
    <t>42 - Connaitre et appliquer des principes d’une bonne hygiène de vie.</t>
  </si>
  <si>
    <t>34- Agir avec et pour les autres, en prenant en compte les différences et en s’adaptant à celles-ci</t>
  </si>
  <si>
    <t>CA 3</t>
  </si>
  <si>
    <t>Gym</t>
  </si>
  <si>
    <t>43 - Adapter l’intensité de son engagement physique à ses possibilités pour ne pas se mettre en danger.</t>
  </si>
  <si>
    <t>41- Connaître les effets d’une pratique physique régulière sur son état de bien-être et de santé</t>
  </si>
  <si>
    <t>Réaliser en petits groupes 2 séquences : une à visée acrobatique destinée à être jugée, une autre à visée artistique destinée à être appréciée et à émouvoir.</t>
  </si>
  <si>
    <t>Mobiliser les capacités expressives du corps pour imaginer composer et interpréter une séquence artistique ou acrobatique</t>
  </si>
  <si>
    <t>Handball</t>
  </si>
  <si>
    <t>51 - Savoir situer des performances à l’échelle de la performance humaine.</t>
  </si>
  <si>
    <t>42- Connaître et utiliser des indicateurs objectifs pour caractériser l’effort physique</t>
  </si>
  <si>
    <t>Savoir filmer une prestation pour la revoir et la faire évoluer</t>
  </si>
  <si>
    <t>Participer activement au sein d’un groupe, à l’élaboration et à la formalisation d’un projet artistique</t>
  </si>
  <si>
    <t>Judo</t>
  </si>
  <si>
    <t>52 - Comprendre et respecter l’environnement des pratiques physiques et sportives.</t>
  </si>
  <si>
    <t>43- Evaluer la quantité et qualité de son activité physique quotidienne dans et hors l’école</t>
  </si>
  <si>
    <t>Respecter les prestations des autres et accepter de se produire devant les autres</t>
  </si>
  <si>
    <t>Apprécier des prestations en utilisant différents supports d’observation et d’analyse</t>
  </si>
  <si>
    <t>Musculation</t>
  </si>
  <si>
    <t>44- Adapter l’intensité de son engagement physique à ses possibilités pour ne pas se mettre en danger et atteindre ses objectifs</t>
  </si>
  <si>
    <t>CA 4</t>
  </si>
  <si>
    <t>Natation de vitesse</t>
  </si>
  <si>
    <t>51- S’approprier, exploiter et savoir expliquer les principes d’efficacité d’un geste technique via un support numérique</t>
  </si>
  <si>
    <t>S’organiser tactiquement pour gagner le duel ou le match en identifiant les situations favorables de marque</t>
  </si>
  <si>
    <t>Réaliser des actions décisives en situation favorable afin de faire basculer le rapport de force en sa faveur ou en faveur de son équipe</t>
  </si>
  <si>
    <t>Natation sauvetage</t>
  </si>
  <si>
    <t>Maintenir un engagement moteur efficace sur tout le temps de jeu prévu.</t>
  </si>
  <si>
    <t>Rugby</t>
  </si>
  <si>
    <t>Respecter les partenaires, les adversaires et l’arbitre.</t>
  </si>
  <si>
    <t>Savate boxe française</t>
  </si>
  <si>
    <t>Assurer différents rôles sociaux (joueur, arbitre, observateur) inhérents à l’activité et à l’organisation de la classe</t>
  </si>
  <si>
    <t>Observer et co arbitrer</t>
  </si>
  <si>
    <t>Step</t>
  </si>
  <si>
    <t>Accepter le résultat de la rencontre et être capable de le commenter.</t>
  </si>
  <si>
    <t>Accepter le résultat de la rencontre et savoir l’analyser avec objectivité</t>
  </si>
  <si>
    <t>Tennis de table</t>
  </si>
  <si>
    <t>Ultimate</t>
  </si>
  <si>
    <t>Volley-ball</t>
  </si>
  <si>
    <t>Compétence travaillée en priorité</t>
  </si>
  <si>
    <t>Attendu de fin de cycle privilégié</t>
  </si>
  <si>
    <t>4ème</t>
  </si>
  <si>
    <t xml:space="preserve">Ce qui est
 évalué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</si>
</sst>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6"/>
      <color theme="0"/>
      <name val="Calibri"/>
      <family val="2"/>
      <scheme val="minor"/>
    </font>
    <font>
      <b/>
      <sz val="16"/>
      <color theme="1"/>
      <name val="Calibri"/>
      <family val="2"/>
      <scheme val="minor"/>
    </font>
    <font>
      <b/>
      <sz val="8"/>
      <color theme="1"/>
      <name val="Calibri"/>
      <family val="2"/>
      <scheme val="minor"/>
    </font>
    <font>
      <sz val="10"/>
      <color theme="0"/>
      <name val="Calibri"/>
      <family val="2"/>
      <scheme val="minor"/>
    </font>
    <font>
      <sz val="9"/>
      <color indexed="81"/>
      <name val="Tahoma"/>
      <family val="2"/>
    </font>
    <font>
      <b/>
      <sz val="9"/>
      <color indexed="81"/>
      <name val="Tahoma"/>
      <family val="2"/>
    </font>
    <font>
      <b/>
      <sz val="10"/>
      <color theme="0"/>
      <name val="Calibri"/>
      <family val="2"/>
      <scheme val="minor"/>
    </font>
    <font>
      <sz val="22"/>
      <color theme="1"/>
      <name val="Calibri"/>
      <family val="2"/>
      <scheme val="minor"/>
    </font>
    <font>
      <sz val="8"/>
      <color theme="0"/>
      <name val="Calibri"/>
      <family val="2"/>
      <scheme val="minor"/>
    </font>
    <font>
      <sz val="24"/>
      <color theme="0"/>
      <name val="Calibri"/>
      <family val="2"/>
      <scheme val="minor"/>
    </font>
    <font>
      <sz val="22"/>
      <name val="Calibri"/>
      <family val="2"/>
      <scheme val="minor"/>
    </font>
    <font>
      <b/>
      <sz val="12"/>
      <color theme="0"/>
      <name val="Calibri"/>
      <family val="2"/>
      <scheme val="minor"/>
    </font>
    <font>
      <sz val="8"/>
      <name val="Calibri"/>
      <family val="2"/>
      <scheme val="minor"/>
    </font>
    <font>
      <b/>
      <sz val="18"/>
      <color theme="0"/>
      <name val="Calibri"/>
      <family val="2"/>
      <scheme val="minor"/>
    </font>
    <font>
      <b/>
      <sz val="8"/>
      <color theme="0"/>
      <name val="Calibri"/>
      <family val="2"/>
      <scheme val="minor"/>
    </font>
    <font>
      <b/>
      <sz val="6"/>
      <color theme="1"/>
      <name val="Calibri"/>
      <family val="2"/>
      <scheme val="minor"/>
    </font>
    <font>
      <b/>
      <sz val="12"/>
      <color theme="1"/>
      <name val="Calibri"/>
      <family val="2"/>
      <scheme val="minor"/>
    </font>
    <font>
      <sz val="16"/>
      <color theme="1"/>
      <name val="Calibri"/>
      <family val="2"/>
      <scheme val="minor"/>
    </font>
    <font>
      <b/>
      <sz val="14"/>
      <color theme="1"/>
      <name val="Calibri"/>
      <family val="2"/>
      <scheme val="minor"/>
    </font>
    <font>
      <b/>
      <sz val="12"/>
      <color indexed="81"/>
      <name val="Tahoma"/>
      <family val="2"/>
    </font>
    <font>
      <sz val="12"/>
      <color indexed="81"/>
      <name val="Tahoma"/>
      <family val="2"/>
    </font>
    <font>
      <b/>
      <i/>
      <sz val="8"/>
      <color theme="1"/>
      <name val="Calibri"/>
      <family val="2"/>
      <scheme val="minor"/>
    </font>
    <font>
      <i/>
      <sz val="8"/>
      <name val="Calibri"/>
      <family val="2"/>
      <scheme val="minor"/>
    </font>
    <font>
      <b/>
      <sz val="8"/>
      <color rgb="FF00B0F0"/>
      <name val="Calibri"/>
      <family val="2"/>
      <scheme val="minor"/>
    </font>
    <font>
      <sz val="10"/>
      <name val="Calibri"/>
      <family val="2"/>
      <scheme val="minor"/>
    </font>
    <font>
      <sz val="14"/>
      <color theme="1"/>
      <name val="Calibri"/>
      <family val="2"/>
      <scheme val="minor"/>
    </font>
  </fonts>
  <fills count="16">
    <fill>
      <patternFill patternType="none"/>
    </fill>
    <fill>
      <patternFill patternType="gray125"/>
    </fill>
    <fill>
      <patternFill patternType="solid">
        <fgColor rgb="FF002060"/>
        <bgColor indexed="64"/>
      </patternFill>
    </fill>
    <fill>
      <patternFill patternType="solid">
        <fgColor theme="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theme="1"/>
      </patternFill>
    </fill>
    <fill>
      <patternFill patternType="solid">
        <fgColor theme="0" tint="-0.34998626667073579"/>
        <bgColor theme="0" tint="-0.14999847407452621"/>
      </patternFill>
    </fill>
    <fill>
      <patternFill patternType="solid">
        <fgColor rgb="FF92D050"/>
        <bgColor indexed="64"/>
      </patternFill>
    </fill>
    <fill>
      <patternFill patternType="solid">
        <fgColor theme="2" tint="-0.249977111117893"/>
        <bgColor indexed="64"/>
      </patternFill>
    </fill>
    <fill>
      <patternFill patternType="solid">
        <fgColor theme="2" tint="-9.9978637043366805E-2"/>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diagonal/>
    </border>
    <border>
      <left style="thin">
        <color theme="0"/>
      </left>
      <right/>
      <top/>
      <bottom/>
      <diagonal/>
    </border>
  </borders>
  <cellStyleXfs count="1">
    <xf numFmtId="0" fontId="0" fillId="0" borderId="0"/>
  </cellStyleXfs>
  <cellXfs count="85">
    <xf numFmtId="0" fontId="0" fillId="0" borderId="0" xfId="0"/>
    <xf numFmtId="0" fontId="3"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 fillId="0" borderId="0" xfId="0" applyFont="1" applyAlignment="1">
      <alignment horizontal="justify" vertical="center"/>
    </xf>
    <xf numFmtId="0" fontId="3" fillId="8" borderId="0" xfId="0" applyFont="1" applyFill="1" applyAlignment="1">
      <alignment horizontal="center" vertical="center" wrapText="1"/>
    </xf>
    <xf numFmtId="0" fontId="7" fillId="5" borderId="0" xfId="0" applyFont="1" applyFill="1" applyAlignment="1">
      <alignment horizontal="center" vertical="center" wrapText="1"/>
    </xf>
    <xf numFmtId="0" fontId="7" fillId="6" borderId="0" xfId="0" applyFont="1" applyFill="1" applyAlignment="1">
      <alignment horizontal="center" vertical="center" wrapText="1"/>
    </xf>
    <xf numFmtId="0" fontId="7" fillId="7" borderId="0" xfId="0" applyFont="1" applyFill="1" applyAlignment="1">
      <alignment horizontal="center" vertical="center" wrapText="1"/>
    </xf>
    <xf numFmtId="0" fontId="7"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center" vertical="center" wrapText="1"/>
    </xf>
    <xf numFmtId="0" fontId="2" fillId="0" borderId="0" xfId="0" applyFont="1" applyAlignment="1" applyProtection="1">
      <alignment horizontal="center" vertical="center" wrapText="1"/>
      <protection hidden="1"/>
    </xf>
    <xf numFmtId="0" fontId="11" fillId="11" borderId="0" xfId="0" applyFont="1" applyFill="1" applyAlignment="1" applyProtection="1">
      <alignment horizontal="center" vertical="center" wrapText="1"/>
      <protection hidden="1"/>
    </xf>
    <xf numFmtId="0" fontId="2" fillId="12" borderId="0" xfId="0" applyFont="1" applyFill="1" applyAlignment="1" applyProtection="1">
      <alignment horizontal="center" vertical="center" wrapText="1"/>
      <protection hidden="1"/>
    </xf>
    <xf numFmtId="0" fontId="3" fillId="0" borderId="0" xfId="0" applyFont="1" applyAlignment="1">
      <alignment horizontal="center" vertical="center" wrapText="1"/>
    </xf>
    <xf numFmtId="0" fontId="15" fillId="9" borderId="0" xfId="0" applyFont="1" applyFill="1" applyAlignment="1">
      <alignment horizontal="right" vertical="center" wrapText="1"/>
    </xf>
    <xf numFmtId="0" fontId="12" fillId="3" borderId="0" xfId="0" applyFont="1" applyFill="1" applyAlignment="1">
      <alignment vertical="center" wrapText="1"/>
    </xf>
    <xf numFmtId="0" fontId="13" fillId="3" borderId="0" xfId="0" applyFont="1" applyFill="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19" fillId="2" borderId="0" xfId="0" applyFont="1" applyFill="1" applyAlignment="1">
      <alignment horizontal="center" vertical="center" wrapText="1"/>
    </xf>
    <xf numFmtId="0" fontId="28" fillId="3" borderId="0" xfId="0" applyFont="1" applyFill="1" applyAlignment="1">
      <alignment horizontal="center" vertical="center" wrapText="1"/>
    </xf>
    <xf numFmtId="0" fontId="6" fillId="0" borderId="1" xfId="0" applyFont="1" applyBorder="1" applyAlignment="1">
      <alignment horizontal="center" vertical="center" wrapText="1"/>
    </xf>
    <xf numFmtId="0" fontId="2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3" fillId="6" borderId="1"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9"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10" borderId="1" xfId="0" applyFont="1" applyFill="1" applyBorder="1" applyAlignment="1" applyProtection="1">
      <alignment horizontal="center" vertical="center" wrapText="1"/>
      <protection locked="0"/>
    </xf>
    <xf numFmtId="0" fontId="26" fillId="9" borderId="1"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center" vertical="center" wrapText="1"/>
      <protection locked="0"/>
    </xf>
    <xf numFmtId="0" fontId="26" fillId="10"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27" fillId="9"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3" fillId="9" borderId="2" xfId="0" applyFont="1" applyFill="1" applyBorder="1" applyAlignment="1" applyProtection="1">
      <alignment horizontal="center" vertical="center" wrapText="1"/>
      <protection locked="0"/>
    </xf>
    <xf numFmtId="0" fontId="3" fillId="9" borderId="4" xfId="0" applyFont="1" applyFill="1" applyBorder="1" applyAlignment="1">
      <alignment horizontal="center" vertical="center" wrapText="1"/>
    </xf>
    <xf numFmtId="0" fontId="3" fillId="9" borderId="4" xfId="0" applyFont="1" applyFill="1" applyBorder="1" applyAlignment="1" applyProtection="1">
      <alignment horizontal="center" vertical="center" wrapText="1"/>
      <protection locked="0"/>
    </xf>
    <xf numFmtId="0" fontId="3" fillId="9" borderId="3" xfId="0" applyFont="1" applyFill="1" applyBorder="1" applyAlignment="1">
      <alignment horizontal="center" vertical="center" wrapText="1"/>
    </xf>
    <xf numFmtId="0" fontId="17" fillId="9"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hidden="1"/>
    </xf>
    <xf numFmtId="0" fontId="3" fillId="4" borderId="2" xfId="0" applyFont="1" applyFill="1" applyBorder="1" applyAlignment="1" applyProtection="1">
      <alignment horizontal="center" vertical="center" wrapText="1"/>
      <protection locked="0"/>
    </xf>
    <xf numFmtId="0" fontId="3" fillId="10" borderId="2" xfId="0"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3" fillId="4" borderId="4"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4" borderId="3"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2" fillId="9" borderId="0" xfId="0" applyFont="1" applyFill="1" applyAlignment="1" applyProtection="1">
      <alignment vertical="center" wrapText="1"/>
      <protection locked="0"/>
    </xf>
    <xf numFmtId="0" fontId="23"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13" borderId="1" xfId="0" applyFont="1" applyFill="1" applyBorder="1" applyAlignment="1">
      <alignment horizontal="center" vertical="center" wrapText="1"/>
    </xf>
    <xf numFmtId="0" fontId="7" fillId="13" borderId="0" xfId="0" applyFont="1" applyFill="1" applyAlignment="1">
      <alignment horizontal="center" vertical="center" wrapText="1"/>
    </xf>
    <xf numFmtId="0" fontId="29" fillId="0" borderId="0" xfId="0" applyFont="1" applyAlignment="1" applyProtection="1">
      <alignment horizontal="center" vertical="center" wrapText="1"/>
      <protection locked="0"/>
    </xf>
    <xf numFmtId="0" fontId="6" fillId="0" borderId="3" xfId="0" applyFont="1" applyBorder="1" applyAlignment="1">
      <alignment horizontal="center" vertical="center" wrapText="1"/>
    </xf>
    <xf numFmtId="0" fontId="6" fillId="15" borderId="3"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21" fillId="14" borderId="0" xfId="0" applyFont="1" applyFill="1" applyAlignment="1">
      <alignment horizontal="center" vertical="center" wrapText="1"/>
    </xf>
    <xf numFmtId="0" fontId="13" fillId="9" borderId="0" xfId="0" applyFont="1" applyFill="1" applyAlignment="1">
      <alignment horizontal="center" vertical="center" wrapText="1"/>
    </xf>
    <xf numFmtId="0" fontId="4" fillId="9" borderId="0" xfId="0" applyFont="1" applyFill="1" applyAlignment="1">
      <alignment horizontal="center" vertical="center" wrapText="1"/>
    </xf>
    <xf numFmtId="0" fontId="17" fillId="3" borderId="0" xfId="0" applyFont="1" applyFill="1" applyAlignment="1" applyProtection="1">
      <alignment horizontal="center" vertical="center" wrapText="1"/>
      <protection locked="0"/>
    </xf>
    <xf numFmtId="0" fontId="16" fillId="3" borderId="1"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3" fillId="3" borderId="0" xfId="0" applyFont="1" applyFill="1" applyAlignment="1">
      <alignment horizontal="center" vertical="center" wrapText="1"/>
    </xf>
    <xf numFmtId="0" fontId="14"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15" borderId="1" xfId="0" applyFont="1" applyFill="1" applyBorder="1" applyAlignment="1">
      <alignment horizontal="center" vertical="center" wrapText="1"/>
    </xf>
  </cellXfs>
  <cellStyles count="1">
    <cellStyle name="Normal" xfId="0" builtinId="0"/>
  </cellStyles>
  <dxfs count="30">
    <dxf>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1499984740745262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34998626667073579"/>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fill>
        <patternFill patternType="solid">
          <fgColor indexed="64"/>
          <bgColor theme="0" tint="-0.249977111117893"/>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Calibri"/>
        <family val="2"/>
        <scheme val="minor"/>
      </font>
      <numFmt numFmtId="164" formatCode="0.0"/>
      <alignment horizontal="center" vertical="center" textRotation="0" wrapText="1" indent="0" justifyLastLine="0" shrinkToFit="0" readingOrder="0"/>
      <protection locked="1" hidden="0"/>
    </dxf>
    <dxf>
      <font>
        <b/>
        <i val="0"/>
        <strike val="0"/>
        <condense val="0"/>
        <extend val="0"/>
        <outline val="0"/>
        <shadow val="0"/>
        <u val="none"/>
        <vertAlign val="baseline"/>
        <sz val="6"/>
        <color theme="1"/>
        <name val="Calibri"/>
        <family val="2"/>
        <scheme val="minor"/>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protection locked="0" hidden="0"/>
    </dxf>
    <dxf>
      <protection locked="0" hidden="0"/>
    </dxf>
    <dxf>
      <protection locked="1" hidden="0"/>
    </dxf>
    <dxf>
      <font>
        <b/>
        <i/>
        <color theme="1"/>
      </font>
    </dxf>
    <dxf>
      <font>
        <b val="0"/>
        <i/>
        <color theme="1"/>
      </font>
      <fill>
        <patternFill>
          <bgColor theme="0"/>
        </patternFill>
      </fill>
    </dxf>
    <dxf>
      <font>
        <b val="0"/>
        <i/>
      </font>
      <fill>
        <patternFill>
          <bgColor theme="0"/>
        </patternFill>
      </fill>
    </dxf>
    <dxf>
      <font>
        <b/>
        <i val="0"/>
        <color theme="0"/>
      </font>
      <fill>
        <patternFill>
          <bgColor theme="2" tint="-0.749961851863155"/>
        </patternFill>
      </fill>
    </dxf>
    <dxf>
      <font>
        <color theme="0"/>
      </font>
      <fill>
        <patternFill>
          <bgColor theme="0"/>
        </patternFill>
      </fill>
    </dxf>
    <dxf>
      <font>
        <color theme="1"/>
      </font>
      <fill>
        <patternFill>
          <bgColor theme="1"/>
        </patternFill>
      </fill>
    </dxf>
    <dxf>
      <font>
        <color theme="0"/>
      </font>
      <fill>
        <patternFill>
          <bgColor theme="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theme="0"/>
        </patternFill>
      </fill>
    </dxf>
    <dxf>
      <fill>
        <patternFill>
          <bgColor theme="0"/>
        </patternFill>
      </fill>
      <border>
        <left/>
        <right/>
        <top/>
        <bottom/>
        <vertical/>
        <horizontal/>
      </border>
    </dxf>
    <dxf>
      <font>
        <color auto="1"/>
      </font>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1500186</xdr:colOff>
      <xdr:row>2</xdr:row>
      <xdr:rowOff>690562</xdr:rowOff>
    </xdr:from>
    <xdr:to>
      <xdr:col>2</xdr:col>
      <xdr:colOff>47623</xdr:colOff>
      <xdr:row>2</xdr:row>
      <xdr:rowOff>1097755</xdr:rowOff>
    </xdr:to>
    <xdr:sp macro="" textlink="">
      <xdr:nvSpPr>
        <xdr:cNvPr id="2" name="Flèche : droite 1">
          <a:extLst>
            <a:ext uri="{FF2B5EF4-FFF2-40B4-BE49-F238E27FC236}">
              <a16:creationId xmlns:a16="http://schemas.microsoft.com/office/drawing/2014/main" id="{C0F1B420-0E2B-4A42-A610-4F30D1AA1EF6}"/>
            </a:ext>
          </a:extLst>
        </xdr:cNvPr>
        <xdr:cNvSpPr/>
      </xdr:nvSpPr>
      <xdr:spPr>
        <a:xfrm>
          <a:off x="1500186" y="2428875"/>
          <a:ext cx="428625" cy="407193"/>
        </a:xfrm>
        <a:prstGeom prst="rightArrow">
          <a:avLst/>
        </a:prstGeom>
        <a:solidFill>
          <a:schemeClr val="tx1">
            <a:lumMod val="75000"/>
            <a:lumOff val="25000"/>
          </a:schemeClr>
        </a:soli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A6414E-1971-431E-A4DB-3CFB32544403}" name="Tableau1" displayName="Tableau1" ref="A5:G45" totalsRowShown="0" headerRowDxfId="8" dataDxfId="7">
  <autoFilter ref="A5:G45" xr:uid="{78B1FA2D-B8B6-421F-9C08-F82BA27C80AA}"/>
  <tableColumns count="7">
    <tableColumn id="1" xr3:uid="{A2D55818-5E36-4D45-996B-5D86064EA940}" name="Noms prénoms" dataDxfId="6"/>
    <tableColumn id="10" xr3:uid="{EDA37E22-658B-4EAD-9673-9901676C4C4A}" name="Niv. Moyen" dataDxfId="5">
      <calculatedColumnFormula>IF(Tableau1[[#This Row],[Prop. Note / 20]]="Non Noté","Non Evalué",IF(C6&lt;4.5,"MAITRISE INSUFFISANTE",IF(C6&lt;10.5,"MAITRISE FRAGILE",IF(C6&lt;16.5,"MAITRISE SATISFAISANTE",IF(C6&lt;20.5,"TRES BONNE MAITRISE","")))))</calculatedColumnFormula>
    </tableColumn>
    <tableColumn id="11" xr3:uid="{9389D262-2897-43BE-AD0B-60B58E618303}" name="Prop. Note / 20" dataDxfId="4">
      <calculatedColumnFormula>IFERROR(IF(COUNTIF(Tableau1[[#This Row],[Niveau d''acquisition]:[Niveau d''acquisition4]],"*")=0,"",C56*2/5),"Non Noté")</calculatedColumnFormula>
    </tableColumn>
    <tableColumn id="2" xr3:uid="{8077D1F0-0DB7-47F0-BBF3-A992A7DFD8E9}" name="Niveau d'acquisition" dataDxfId="3"/>
    <tableColumn id="4" xr3:uid="{CFEEBECA-68C1-4D5F-9BED-C910FDDF6D45}" name="Niveau d'acquisition2" dataDxfId="2"/>
    <tableColumn id="6" xr3:uid="{C092F81A-599D-4396-9782-2E0203119629}" name="Niveau d'acquisition3" dataDxfId="1"/>
    <tableColumn id="3" xr3:uid="{5DC558BC-807D-450D-A341-3F7F6AF6EB10}" name="Niveau d'acquisition4" dataDxfId="0"/>
  </tableColumns>
  <tableStyleInfo name="TableStyleMedium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40A48-C087-447D-BA11-98444169722D}">
  <sheetPr>
    <pageSetUpPr fitToPage="1"/>
  </sheetPr>
  <dimension ref="A1:F37"/>
  <sheetViews>
    <sheetView showGridLines="0" showRowColHeaders="0" tabSelected="1" zoomScale="120" zoomScaleNormal="120" workbookViewId="0">
      <pane xSplit="2" ySplit="2" topLeftCell="C3" activePane="bottomRight" state="frozen"/>
      <selection pane="topRight" activeCell="C12" sqref="C12"/>
      <selection pane="bottomLeft" activeCell="C12" sqref="C12"/>
      <selection pane="bottomRight" activeCell="C4" sqref="C4"/>
    </sheetView>
  </sheetViews>
  <sheetFormatPr baseColWidth="10" defaultColWidth="18.5703125" defaultRowHeight="21" customHeight="1" x14ac:dyDescent="0.25"/>
  <cols>
    <col min="1" max="2" width="10.5703125" style="16" customWidth="1"/>
    <col min="3" max="6" width="33" style="1" customWidth="1"/>
    <col min="7" max="16384" width="18.5703125" style="1"/>
  </cols>
  <sheetData>
    <row r="1" spans="1:6" s="48" customFormat="1" ht="33.75" customHeight="1" x14ac:dyDescent="0.25">
      <c r="A1" s="74" t="s">
        <v>0</v>
      </c>
      <c r="B1" s="75"/>
      <c r="C1" s="29" t="s">
        <v>41</v>
      </c>
      <c r="D1" s="30" t="s">
        <v>40</v>
      </c>
      <c r="E1" s="30" t="s">
        <v>48</v>
      </c>
      <c r="F1" s="72"/>
    </row>
    <row r="2" spans="1:6" ht="9.75" hidden="1" customHeight="1" x14ac:dyDescent="0.25">
      <c r="C2" s="8" t="str">
        <f>$C$1</f>
        <v>CYCLE</v>
      </c>
      <c r="D2" s="8" t="str">
        <f>$C$1</f>
        <v>CYCLE</v>
      </c>
      <c r="E2" s="8" t="str">
        <f>$C$1</f>
        <v>CYCLE</v>
      </c>
      <c r="F2" s="8" t="str">
        <f>$C$1</f>
        <v>CYCLE</v>
      </c>
    </row>
    <row r="3" spans="1:6" s="16" customFormat="1" ht="9.75" customHeight="1" x14ac:dyDescent="0.25">
      <c r="C3" s="23">
        <v>1</v>
      </c>
      <c r="D3" s="23">
        <v>2</v>
      </c>
      <c r="E3" s="23">
        <v>3</v>
      </c>
      <c r="F3" s="23">
        <v>4</v>
      </c>
    </row>
    <row r="4" spans="1:6" ht="11.25" x14ac:dyDescent="0.25">
      <c r="A4" s="78" t="s">
        <v>4</v>
      </c>
      <c r="B4" s="78"/>
      <c r="C4" s="44"/>
      <c r="D4" s="50"/>
      <c r="E4" s="51"/>
      <c r="F4" s="44"/>
    </row>
    <row r="5" spans="1:6" ht="11.25" x14ac:dyDescent="0.25">
      <c r="A5" s="78"/>
      <c r="B5" s="78"/>
      <c r="C5" s="45">
        <f>IF(C4=0,0,1)</f>
        <v>0</v>
      </c>
      <c r="D5" s="52">
        <f>IF(D4=0,0,1)</f>
        <v>0</v>
      </c>
      <c r="E5" s="53">
        <f>IF(E4=0,0,1)</f>
        <v>0</v>
      </c>
      <c r="F5" s="45">
        <f t="shared" ref="F5" si="0">IF(F4=0,0,1)</f>
        <v>0</v>
      </c>
    </row>
    <row r="6" spans="1:6" ht="22.5" x14ac:dyDescent="0.25">
      <c r="A6" s="78" t="s">
        <v>7</v>
      </c>
      <c r="B6" s="78"/>
      <c r="C6" s="46" t="str">
        <f>IF(C4=Données!$D$2,Données!$E$2,IF(C4=Données!$D$3,Données!$E$3,IF(C4=Données!$D$4,Données!$E$4,IF(C4=Données!$D$5,Données!$E$5,IF(C4=Données!$D$6,Données!$E$6,"")))))</f>
        <v/>
      </c>
      <c r="D6" s="54" t="str">
        <f>IF(D4=Données!$D$2,Données!$E$2,IF(D4=Données!$D$3,Données!$E$3,IF(D4=Données!$D$4,Données!$E$4,IF(D4=Données!$D$5,Données!$E$5,IF(D4=Données!$D$6,Données!$E$6,"")))))</f>
        <v/>
      </c>
      <c r="E6" s="55" t="str">
        <f>IF(E4=Données!$D$2,Données!$E$2,IF(E4=Données!$D$3,Données!$E$3,IF(E4=Données!$D$4,Données!$E$4,IF(E4=Données!$D$5,Données!$E$5,IF(E4=Données!$D$6,Données!$E$6,"")))))</f>
        <v/>
      </c>
      <c r="F6" s="46" t="str">
        <f>IF(F4=Données!$D$2,Données!$E$2,IF(F4=Données!$D$3,Données!$E$3,IF(F4=Données!$D$4,Données!$E$4,IF(F4=Données!$D$5,Données!$E$5,IF(F4=Données!$D$6,Données!$E$6,"")))))</f>
        <v/>
      </c>
    </row>
    <row r="7" spans="1:6" ht="11.25" x14ac:dyDescent="0.25">
      <c r="A7" s="78"/>
      <c r="B7" s="78"/>
      <c r="C7" s="45">
        <f>IF(C4=0,0,1)</f>
        <v>0</v>
      </c>
      <c r="D7" s="52">
        <f>IF(D4=0,0,1)</f>
        <v>0</v>
      </c>
      <c r="E7" s="53">
        <f>IF(E4=0,0,1)</f>
        <v>0</v>
      </c>
      <c r="F7" s="45">
        <f t="shared" ref="F7" si="1">IF(F4=0,0,1)</f>
        <v>0</v>
      </c>
    </row>
    <row r="8" spans="1:6" ht="11.25" x14ac:dyDescent="0.25">
      <c r="A8" s="78" t="s">
        <v>153</v>
      </c>
      <c r="B8" s="78"/>
      <c r="C8" s="46"/>
      <c r="D8" s="54"/>
      <c r="E8" s="55"/>
      <c r="F8" s="46"/>
    </row>
    <row r="9" spans="1:6" ht="11.25" x14ac:dyDescent="0.25">
      <c r="A9" s="78"/>
      <c r="B9" s="78"/>
      <c r="C9" s="45">
        <f>IF(C8=0,0,1)</f>
        <v>0</v>
      </c>
      <c r="D9" s="52">
        <f>IF(D8=0,0,1)</f>
        <v>0</v>
      </c>
      <c r="E9" s="53">
        <f>IF(E8=0,0,1)</f>
        <v>0</v>
      </c>
      <c r="F9" s="45">
        <f t="shared" ref="F9" si="2">IF(F8=0,0,1)</f>
        <v>0</v>
      </c>
    </row>
    <row r="10" spans="1:6" ht="11.25" x14ac:dyDescent="0.25">
      <c r="A10" s="78" t="s">
        <v>154</v>
      </c>
      <c r="B10" s="78"/>
      <c r="C10" s="46"/>
      <c r="D10" s="54"/>
      <c r="E10" s="55"/>
      <c r="F10" s="46"/>
    </row>
    <row r="11" spans="1:6" ht="11.25" x14ac:dyDescent="0.25">
      <c r="A11" s="78"/>
      <c r="B11" s="78"/>
      <c r="C11" s="47">
        <f>IF(C10=0,0,1)</f>
        <v>0</v>
      </c>
      <c r="D11" s="56">
        <f>IF(D10=0,0,1)</f>
        <v>0</v>
      </c>
      <c r="E11" s="57">
        <f>IF(E10=0,0,1)</f>
        <v>0</v>
      </c>
      <c r="F11" s="47">
        <f t="shared" ref="F11" si="3">IF(F10=0,0,1)</f>
        <v>0</v>
      </c>
    </row>
    <row r="12" spans="1:6" ht="50.25" customHeight="1" x14ac:dyDescent="0.25">
      <c r="A12" s="77" t="s">
        <v>14</v>
      </c>
      <c r="B12" s="77"/>
      <c r="C12" s="35"/>
      <c r="D12" s="36"/>
      <c r="E12" s="37"/>
      <c r="F12" s="35"/>
    </row>
    <row r="13" spans="1:6" s="2" customFormat="1" ht="18" customHeight="1" x14ac:dyDescent="0.25">
      <c r="A13" s="76" t="s">
        <v>15</v>
      </c>
      <c r="B13" s="76"/>
      <c r="C13" s="38"/>
      <c r="D13" s="38"/>
      <c r="E13" s="38"/>
      <c r="F13" s="38"/>
    </row>
    <row r="14" spans="1:6" ht="15" customHeight="1" x14ac:dyDescent="0.25">
      <c r="A14" s="31" t="s">
        <v>16</v>
      </c>
      <c r="B14" s="31"/>
      <c r="C14" s="39" t="str">
        <f>IF(C4=0,"","NON EVALUE")</f>
        <v/>
      </c>
      <c r="D14" s="39" t="str">
        <f t="shared" ref="D14:F14" si="4">IF(D4=0,"","NON EVALUE")</f>
        <v/>
      </c>
      <c r="E14" s="39" t="str">
        <f t="shared" si="4"/>
        <v/>
      </c>
      <c r="F14" s="39" t="str">
        <f t="shared" si="4"/>
        <v/>
      </c>
    </row>
    <row r="15" spans="1:6" ht="15" customHeight="1" x14ac:dyDescent="0.25">
      <c r="A15" s="40" t="s">
        <v>17</v>
      </c>
      <c r="B15" s="40">
        <v>0</v>
      </c>
      <c r="C15" s="39" t="str">
        <f>IF(C4=0,"","NON REALISE")</f>
        <v/>
      </c>
      <c r="D15" s="39" t="str">
        <f t="shared" ref="D15:F15" si="5">IF(D4=0,"","NON REALISE")</f>
        <v/>
      </c>
      <c r="E15" s="39" t="str">
        <f t="shared" si="5"/>
        <v/>
      </c>
      <c r="F15" s="39" t="str">
        <f t="shared" si="5"/>
        <v/>
      </c>
    </row>
    <row r="16" spans="1:6" ht="60.75" customHeight="1" x14ac:dyDescent="0.25">
      <c r="A16" s="41" t="s">
        <v>18</v>
      </c>
      <c r="B16" s="41">
        <v>10</v>
      </c>
      <c r="C16" s="32"/>
      <c r="D16" s="33"/>
      <c r="E16" s="34"/>
      <c r="F16" s="32"/>
    </row>
    <row r="17" spans="1:6" ht="60.75" customHeight="1" x14ac:dyDescent="0.25">
      <c r="A17" s="42" t="s">
        <v>19</v>
      </c>
      <c r="B17" s="42">
        <v>25</v>
      </c>
      <c r="C17" s="32"/>
      <c r="D17" s="33"/>
      <c r="E17" s="34"/>
      <c r="F17" s="32"/>
    </row>
    <row r="18" spans="1:6" ht="60.75" customHeight="1" x14ac:dyDescent="0.25">
      <c r="A18" s="63" t="s">
        <v>20</v>
      </c>
      <c r="B18" s="63">
        <v>40</v>
      </c>
      <c r="C18" s="32"/>
      <c r="D18" s="33"/>
      <c r="E18" s="34"/>
      <c r="F18" s="32"/>
    </row>
    <row r="19" spans="1:6" ht="60.75" customHeight="1" x14ac:dyDescent="0.25">
      <c r="A19" s="43" t="s">
        <v>21</v>
      </c>
      <c r="B19" s="43">
        <v>50</v>
      </c>
      <c r="C19" s="32"/>
      <c r="D19" s="33"/>
      <c r="E19" s="34"/>
      <c r="F19" s="32"/>
    </row>
    <row r="30" spans="1:6" ht="11.25" x14ac:dyDescent="0.25"/>
    <row r="31" spans="1:6" s="49" customFormat="1" ht="11.25" hidden="1" x14ac:dyDescent="0.25">
      <c r="A31" s="16" t="s">
        <v>16</v>
      </c>
      <c r="B31" s="16"/>
      <c r="C31" s="49" t="str">
        <f>C14</f>
        <v/>
      </c>
      <c r="D31" s="49" t="str">
        <f t="shared" ref="D31:F31" si="6">D14</f>
        <v/>
      </c>
      <c r="E31" s="49" t="str">
        <f t="shared" si="6"/>
        <v/>
      </c>
      <c r="F31" s="49" t="str">
        <f t="shared" si="6"/>
        <v/>
      </c>
    </row>
    <row r="32" spans="1:6" s="49" customFormat="1" ht="11.25" hidden="1" x14ac:dyDescent="0.25">
      <c r="A32" s="4" t="s">
        <v>17</v>
      </c>
      <c r="B32" s="4">
        <v>0</v>
      </c>
      <c r="C32" s="49" t="str">
        <f>C15</f>
        <v/>
      </c>
      <c r="D32" s="49" t="str">
        <f t="shared" ref="D32:F32" si="7">D15</f>
        <v/>
      </c>
      <c r="E32" s="49" t="str">
        <f t="shared" si="7"/>
        <v/>
      </c>
      <c r="F32" s="49" t="str">
        <f t="shared" si="7"/>
        <v/>
      </c>
    </row>
    <row r="33" spans="1:6" s="49" customFormat="1" ht="11.25" hidden="1" x14ac:dyDescent="0.25">
      <c r="A33" s="5" t="s">
        <v>18</v>
      </c>
      <c r="B33" s="5">
        <v>10</v>
      </c>
      <c r="C33" s="49" t="str">
        <f>CONCATENATE($A$16,"  -  ",C16)</f>
        <v xml:space="preserve">MI  -  </v>
      </c>
      <c r="D33" s="49" t="str">
        <f t="shared" ref="D33:F33" si="8">CONCATENATE($A$16,"  -  ",D16)</f>
        <v xml:space="preserve">MI  -  </v>
      </c>
      <c r="E33" s="49" t="str">
        <f>CONCATENATE($A$16,"  -  ",E17)</f>
        <v xml:space="preserve">MI  -  </v>
      </c>
      <c r="F33" s="49" t="str">
        <f t="shared" si="8"/>
        <v xml:space="preserve">MI  -  </v>
      </c>
    </row>
    <row r="34" spans="1:6" s="49" customFormat="1" ht="11.25" hidden="1" x14ac:dyDescent="0.25">
      <c r="A34" s="6" t="s">
        <v>19</v>
      </c>
      <c r="B34" s="6">
        <v>25</v>
      </c>
      <c r="C34" s="49" t="str">
        <f>CONCATENATE($A$17,"  -  ",C17)</f>
        <v xml:space="preserve">MF  -  </v>
      </c>
      <c r="D34" s="49" t="str">
        <f t="shared" ref="D34:F34" si="9">CONCATENATE($A$17,"  -  ",D17)</f>
        <v xml:space="preserve">MF  -  </v>
      </c>
      <c r="E34" s="49" t="str">
        <f t="shared" si="9"/>
        <v xml:space="preserve">MF  -  </v>
      </c>
      <c r="F34" s="49" t="str">
        <f t="shared" si="9"/>
        <v xml:space="preserve">MF  -  </v>
      </c>
    </row>
    <row r="35" spans="1:6" s="49" customFormat="1" ht="11.25" hidden="1" x14ac:dyDescent="0.25">
      <c r="A35" s="64" t="s">
        <v>20</v>
      </c>
      <c r="B35" s="64">
        <v>40</v>
      </c>
      <c r="C35" s="49" t="str">
        <f>CONCATENATE($A$18,"  -  ",C18)</f>
        <v xml:space="preserve">MS  -  </v>
      </c>
      <c r="D35" s="49" t="str">
        <f t="shared" ref="D35:F35" si="10">CONCATENATE($A$18,"  -  ",D18)</f>
        <v xml:space="preserve">MS  -  </v>
      </c>
      <c r="E35" s="49" t="str">
        <f t="shared" si="10"/>
        <v xml:space="preserve">MS  -  </v>
      </c>
      <c r="F35" s="49" t="str">
        <f t="shared" si="10"/>
        <v xml:space="preserve">MS  -  </v>
      </c>
    </row>
    <row r="36" spans="1:6" s="49" customFormat="1" ht="11.25" hidden="1" x14ac:dyDescent="0.25">
      <c r="A36" s="7" t="s">
        <v>21</v>
      </c>
      <c r="B36" s="7">
        <v>50</v>
      </c>
      <c r="C36" s="49" t="str">
        <f>CONCATENATE($A$19,"  -  ",C19)</f>
        <v xml:space="preserve">TBM  -  </v>
      </c>
      <c r="D36" s="49" t="str">
        <f t="shared" ref="D36:F36" si="11">CONCATENATE($A$19,"  -  ",D19)</f>
        <v xml:space="preserve">TBM  -  </v>
      </c>
      <c r="E36" s="49" t="str">
        <f t="shared" si="11"/>
        <v xml:space="preserve">TBM  -  </v>
      </c>
      <c r="F36" s="49" t="str">
        <f t="shared" si="11"/>
        <v xml:space="preserve">TBM  -  </v>
      </c>
    </row>
    <row r="37" spans="1:6" ht="11.25" x14ac:dyDescent="0.25"/>
  </sheetData>
  <sheetProtection algorithmName="SHA-512" hashValue="8Zhfg2UfrfsnsS++x9AZAcEz6eC8XVZ+tfcmhOG3rcCjeLDyoWQ6HFMOlyrhkiP7aqHuIPfEVxwkb4utxjsY2A==" saltValue="kdD15NAjHALz7SONG43NoQ==" spinCount="100000" sheet="1" objects="1" scenarios="1"/>
  <mergeCells count="7">
    <mergeCell ref="A1:B1"/>
    <mergeCell ref="A13:B13"/>
    <mergeCell ref="A12:B12"/>
    <mergeCell ref="A4:B5"/>
    <mergeCell ref="A6:B7"/>
    <mergeCell ref="A8:B9"/>
    <mergeCell ref="A10:B11"/>
  </mergeCells>
  <conditionalFormatting sqref="C4:F19">
    <cfRule type="containsBlanks" dxfId="29" priority="7">
      <formula>LEN(TRIM(C4))=0</formula>
    </cfRule>
  </conditionalFormatting>
  <conditionalFormatting sqref="C4:F12">
    <cfRule type="containsBlanks" dxfId="28" priority="6">
      <formula>LEN(TRIM(C4))=0</formula>
    </cfRule>
  </conditionalFormatting>
  <conditionalFormatting sqref="C4:F12">
    <cfRule type="cellIs" dxfId="27" priority="4" operator="equal">
      <formula>0</formula>
    </cfRule>
  </conditionalFormatting>
  <conditionalFormatting sqref="A1 G1:XFD1 C1:E1">
    <cfRule type="containsBlanks" dxfId="26" priority="3">
      <formula>LEN(TRIM(A1))=0</formula>
    </cfRule>
  </conditionalFormatting>
  <conditionalFormatting sqref="A4:B12">
    <cfRule type="containsBlanks" dxfId="25" priority="10">
      <formula>LEN(TRIM(A4))=0</formula>
    </cfRule>
  </conditionalFormatting>
  <conditionalFormatting sqref="C3:F3">
    <cfRule type="containsBlanks" dxfId="24" priority="1">
      <formula>LEN(TRIM(C3))=0</formula>
    </cfRule>
  </conditionalFormatting>
  <dataValidations count="2">
    <dataValidation type="list" allowBlank="1" showInputMessage="1" sqref="C8:F8" xr:uid="{F36DC4D6-19DD-4AA0-AC1C-FDE30F5C15F8}">
      <formula1>IF(AND(C$2=C_3,C$4=D_1),_1,IF(AND(C$2=C_3,C$4=D_2),_2,IF(AND(C$2=C_3,C$4=D_3),_3,IF(AND(C$2=C_3,C$4=D_4),_4,IF(AND(C$2=C_3,C$4=D_5),_5,IF(AND(C$2=C_4,C$4=D_1),_6,IF(AND(C$2=C_4,C$4=D_2),_7,IF(AND(C$2=C_4,C$4=D_3),_8,IF(AND(C$2=C_4,C$4=D_4),_9,_10)))))))))</formula1>
    </dataValidation>
    <dataValidation type="list" allowBlank="1" showInputMessage="1" sqref="C10:F10" xr:uid="{6B8CA60A-0780-4396-96E4-3B2FCB233ED8}">
      <formula1>IF(AND($C$1=C_3,$D$1=_A),_A1,IF(AND($C$1=C_3,$D$1=_B),_A2,IF(AND($C$1=C_3,$D$1=_C),_A3,IF(AND($C$1=C_3,$D$1=_D),_A4,IF(AND($C$1=C_4,$D$1=_A),_A5,IF(AND($C$1=C_4,$D$1=_B),_A6,IF(AND($C$1=C_4,$D$1=_C),_A7,_A8)))))))</formula1>
    </dataValidation>
  </dataValidations>
  <printOptions horizontalCentered="1" verticalCentered="1"/>
  <pageMargins left="0.23622047244094491" right="0.23622047244094491" top="0.27559055118110237" bottom="0.31496062992125984" header="0.31496062992125984" footer="0.31496062992125984"/>
  <pageSetup paperSize="9" scale="41" orientation="landscape" horizontalDpi="4294967293" verticalDpi="0" r:id="rId1"/>
  <legacyDrawing r:id="rId2"/>
  <extLst>
    <ext xmlns:x14="http://schemas.microsoft.com/office/spreadsheetml/2009/9/main" uri="{78C0D931-6437-407d-A8EE-F0AAD7539E65}">
      <x14:conditionalFormattings>
        <x14:conditionalFormatting xmlns:xm="http://schemas.microsoft.com/office/excel/2006/main">
          <x14:cfRule type="iconSet" priority="27" id="{7D04CF7B-C596-4473-A45B-8F7CF551A8AB}">
            <x14:iconSet iconSet="4Arrows" showValue="0" custom="1">
              <x14:cfvo type="percent">
                <xm:f>0</xm:f>
              </x14:cfvo>
              <x14:cfvo type="percent">
                <xm:f>1</xm:f>
              </x14:cfvo>
              <x14:cfvo type="percent">
                <xm:f>1</xm:f>
              </x14:cfvo>
              <x14:cfvo type="num">
                <xm:f>1</xm:f>
              </x14:cfvo>
              <x14:cfIcon iconSet="NoIcons" iconId="0"/>
              <x14:cfIcon iconSet="NoIcons" iconId="0"/>
              <x14:cfIcon iconSet="NoIcons" iconId="0"/>
              <x14:cfIcon iconSet="3Arrows" iconId="0"/>
            </x14:iconSet>
          </x14:cfRule>
          <xm:sqref>C5:F5 C7:F7 C9:F9 C11:F11</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81107651-9187-43D4-B864-E3AF378F271E}">
          <x14:formula1>
            <xm:f>Données!$C$1:$C$3</xm:f>
          </x14:formula1>
          <xm:sqref>C1</xm:sqref>
        </x14:dataValidation>
        <x14:dataValidation type="list" allowBlank="1" showInputMessage="1" showErrorMessage="1" xr:uid="{6402E312-E7D7-45CD-8887-192137588C87}">
          <x14:formula1>
            <xm:f>Données!$B$1:$B$5</xm:f>
          </x14:formula1>
          <xm:sqref>D1</xm:sqref>
        </x14:dataValidation>
        <x14:dataValidation type="list" allowBlank="1" showInputMessage="1" xr:uid="{7A3261D0-B4B7-4775-A6B7-F134224A16DB}">
          <x14:formula1>
            <xm:f>Données!$A$1:$A$25</xm:f>
          </x14:formula1>
          <xm:sqref>A1</xm:sqref>
        </x14:dataValidation>
        <x14:dataValidation type="list" allowBlank="1" showInputMessage="1" showErrorMessage="1" xr:uid="{A24AC1C8-E882-4641-A1A3-0D873C4D9B5A}">
          <x14:formula1>
            <xm:f>Données!$D$1:$D$6</xm:f>
          </x14:formula1>
          <xm:sqref>C4:F4</xm:sqref>
        </x14:dataValidation>
        <x14:dataValidation type="list" allowBlank="1" showInputMessage="1" xr:uid="{6E20BED1-E4E6-420B-9BDC-0124AC7960BE}">
          <x14:formula1>
            <xm:f>Données!$K$1:$K$6</xm:f>
          </x14:formula1>
          <xm:sqref>E1</xm:sqref>
        </x14:dataValidation>
        <x14:dataValidation type="list" allowBlank="1" showInputMessage="1" xr:uid="{0C08467A-C7D3-472F-971B-2F3974521266}">
          <x14:formula1>
            <xm:f>Données!$L$1:$L$5</xm:f>
          </x14:formula1>
          <xm:sqref>C13:F13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5FD5E-D6DC-4E9A-B13E-AD563150B8FD}">
  <dimension ref="A1:L96"/>
  <sheetViews>
    <sheetView showGridLines="0" showRowColHeaders="0" topLeftCell="A2" workbookViewId="0">
      <pane xSplit="3" ySplit="4" topLeftCell="D6" activePane="bottomRight" state="frozen"/>
      <selection pane="topRight" activeCell="C12" sqref="C12"/>
      <selection pane="bottomLeft" activeCell="C12" sqref="C12"/>
      <selection pane="bottomRight" activeCell="A6" sqref="A6"/>
    </sheetView>
  </sheetViews>
  <sheetFormatPr baseColWidth="10" defaultColWidth="16.42578125" defaultRowHeight="24.75" customHeight="1" x14ac:dyDescent="0.25"/>
  <cols>
    <col min="1" max="1" width="28" style="2" customWidth="1"/>
    <col min="2" max="2" width="12.7109375" style="2" customWidth="1"/>
    <col min="3" max="3" width="8.5703125" style="2" customWidth="1"/>
    <col min="4" max="7" width="26.28515625" style="2" customWidth="1"/>
    <col min="8" max="8" width="15.28515625" style="2" customWidth="1"/>
    <col min="9" max="16384" width="16.42578125" style="2"/>
  </cols>
  <sheetData>
    <row r="1" spans="1:8" s="1" customFormat="1" ht="15" hidden="1" customHeight="1" x14ac:dyDescent="0.25">
      <c r="D1" s="1" t="e">
        <f>#REF!</f>
        <v>#REF!</v>
      </c>
      <c r="E1" s="1" t="e">
        <f>#REF!</f>
        <v>#REF!</v>
      </c>
    </row>
    <row r="2" spans="1:8" s="70" customFormat="1" ht="38.25" customHeight="1" x14ac:dyDescent="0.25">
      <c r="A2" s="79" t="str">
        <f>'Conception Eval'!A1</f>
        <v>APSA</v>
      </c>
      <c r="B2" s="79"/>
      <c r="C2" s="79"/>
      <c r="D2" s="17" t="str">
        <f>'Conception Eval'!E1</f>
        <v>Niveau de classe</v>
      </c>
      <c r="E2" s="60" t="s">
        <v>22</v>
      </c>
      <c r="F2" s="18"/>
      <c r="G2" s="19"/>
    </row>
    <row r="3" spans="1:8" s="70" customFormat="1" ht="79.5" customHeight="1" x14ac:dyDescent="0.25">
      <c r="A3" s="80" t="s">
        <v>23</v>
      </c>
      <c r="B3" s="81"/>
      <c r="C3" s="81"/>
      <c r="D3" s="73" t="str">
        <f>IF('Conception Eval'!C12=0,"",'Conception Eval'!C12)</f>
        <v/>
      </c>
      <c r="E3" s="73" t="str">
        <f>IF('Conception Eval'!D12=0,"",'Conception Eval'!D12)</f>
        <v/>
      </c>
      <c r="F3" s="73" t="str">
        <f>IF('Conception Eval'!E12=0,"",'Conception Eval'!E12)</f>
        <v/>
      </c>
      <c r="G3" s="73" t="str">
        <f>IF('Conception Eval'!F12=0,"",'Conception Eval'!F12)</f>
        <v/>
      </c>
    </row>
    <row r="4" spans="1:8" s="16" customFormat="1" ht="11.25" x14ac:dyDescent="0.25">
      <c r="A4" s="76" t="s">
        <v>15</v>
      </c>
      <c r="B4" s="76"/>
      <c r="C4" s="76"/>
      <c r="D4" s="59">
        <f>'Conception Eval'!C13</f>
        <v>0</v>
      </c>
      <c r="E4" s="59">
        <f>'Conception Eval'!D13</f>
        <v>0</v>
      </c>
      <c r="F4" s="59">
        <f>'Conception Eval'!E13</f>
        <v>0</v>
      </c>
      <c r="G4" s="59">
        <f>'Conception Eval'!F13</f>
        <v>0</v>
      </c>
      <c r="H4" s="22"/>
    </row>
    <row r="5" spans="1:8" s="20" customFormat="1" ht="22.5" x14ac:dyDescent="0.25">
      <c r="A5" s="24" t="s">
        <v>24</v>
      </c>
      <c r="B5" s="58" t="s">
        <v>25</v>
      </c>
      <c r="C5" s="58" t="s">
        <v>26</v>
      </c>
      <c r="D5" s="62" t="s">
        <v>27</v>
      </c>
      <c r="E5" s="62" t="s">
        <v>28</v>
      </c>
      <c r="F5" s="62" t="s">
        <v>29</v>
      </c>
      <c r="G5" s="62" t="s">
        <v>30</v>
      </c>
      <c r="H5" s="71"/>
    </row>
    <row r="6" spans="1:8" ht="54.75" customHeight="1" x14ac:dyDescent="0.25">
      <c r="A6" s="65"/>
      <c r="B6" s="9" t="str">
        <f>IF(Tableau1[[#This Row],[Prop. Note / 20]]="Non Noté","Non Evalué",IF(C6&lt;4.5,"MAITRISE INSUFFISANTE",IF(C6&lt;10.5,"MAITRISE FRAGILE",IF(C6&lt;16.5,"MAITRISE SATISFAISANTE",IF(C6&lt;20.5,"TRES BONNE MAITRISE","")))))</f>
        <v/>
      </c>
      <c r="C6" s="21" t="str">
        <f>IFERROR(IF(COUNTIF(Tableau1[[#This Row],[Niveau d''acquisition]:[Niveau d''acquisition4]],"*")=0,"",C56*2/5),"Non Noté")</f>
        <v/>
      </c>
    </row>
    <row r="7" spans="1:8" ht="54.75" customHeight="1" x14ac:dyDescent="0.25">
      <c r="B7" s="9" t="str">
        <f>IF(Tableau1[[#This Row],[Prop. Note / 20]]="Non Noté","Non Evalué",IF(C7&lt;4.5,"MAITRISE INSUFFISANTE",IF(C7&lt;10.5,"MAITRISE FRAGILE",IF(C7&lt;16.5,"MAITRISE SATISFAISANTE",IF(C7&lt;20.5,"TRES BONNE MAITRISE","")))))</f>
        <v/>
      </c>
      <c r="C7" s="21" t="str">
        <f>IFERROR(IF(COUNTIF(Tableau1[[#This Row],[Niveau d''acquisition]:[Niveau d''acquisition4]],"*")=0,"",C57*2/5),"Non Noté")</f>
        <v/>
      </c>
    </row>
    <row r="8" spans="1:8" ht="54.75" customHeight="1" x14ac:dyDescent="0.25">
      <c r="B8" s="9" t="str">
        <f>IF(Tableau1[[#This Row],[Prop. Note / 20]]="Non Noté","Non Evalué",IF(C8&lt;4.5,"MAITRISE INSUFFISANTE",IF(C8&lt;10.5,"MAITRISE FRAGILE",IF(C8&lt;16.5,"MAITRISE SATISFAISANTE",IF(C8&lt;20.5,"TRES BONNE MAITRISE","")))))</f>
        <v/>
      </c>
      <c r="C8" s="21" t="str">
        <f>IFERROR(IF(COUNTIF(Tableau1[[#This Row],[Niveau d''acquisition]:[Niveau d''acquisition4]],"*")=0,"",C58*2/5),"Non Noté")</f>
        <v/>
      </c>
    </row>
    <row r="9" spans="1:8" ht="54.75" customHeight="1" x14ac:dyDescent="0.25">
      <c r="B9" s="9" t="str">
        <f>IF(Tableau1[[#This Row],[Prop. Note / 20]]="Non Noté","Non Evalué",IF(C9&lt;4.5,"MAITRISE INSUFFISANTE",IF(C9&lt;10.5,"MAITRISE FRAGILE",IF(C9&lt;16.5,"MAITRISE SATISFAISANTE",IF(C9&lt;20.5,"TRES BONNE MAITRISE","")))))</f>
        <v/>
      </c>
      <c r="C9" s="21" t="str">
        <f>IFERROR(IF(COUNTIF(Tableau1[[#This Row],[Niveau d''acquisition]:[Niveau d''acquisition4]],"*")=0,"",C59*2/5),"Non Noté")</f>
        <v/>
      </c>
    </row>
    <row r="10" spans="1:8" ht="54.75" customHeight="1" x14ac:dyDescent="0.25">
      <c r="B10" s="9" t="str">
        <f>IF(Tableau1[[#This Row],[Prop. Note / 20]]="Non Noté","Non Evalué",IF(C10&lt;4.5,"MAITRISE INSUFFISANTE",IF(C10&lt;10.5,"MAITRISE FRAGILE",IF(C10&lt;16.5,"MAITRISE SATISFAISANTE",IF(C10&lt;20.5,"TRES BONNE MAITRISE","")))))</f>
        <v/>
      </c>
      <c r="C10" s="21" t="str">
        <f>IFERROR(IF(COUNTIF(Tableau1[[#This Row],[Niveau d''acquisition]:[Niveau d''acquisition4]],"*")=0,"",C60*2/5),"Non Noté")</f>
        <v/>
      </c>
    </row>
    <row r="11" spans="1:8" ht="54.75" customHeight="1" x14ac:dyDescent="0.25">
      <c r="B11" s="9" t="str">
        <f>IF(Tableau1[[#This Row],[Prop. Note / 20]]="Non Noté","Non Evalué",IF(C11&lt;4.5,"MAITRISE INSUFFISANTE",IF(C11&lt;10.5,"MAITRISE FRAGILE",IF(C11&lt;16.5,"MAITRISE SATISFAISANTE",IF(C11&lt;20.5,"TRES BONNE MAITRISE","")))))</f>
        <v/>
      </c>
      <c r="C11" s="21" t="str">
        <f>IFERROR(IF(COUNTIF(Tableau1[[#This Row],[Niveau d''acquisition]:[Niveau d''acquisition4]],"*")=0,"",C61*2/5),"Non Noté")</f>
        <v/>
      </c>
    </row>
    <row r="12" spans="1:8" ht="54.75" customHeight="1" x14ac:dyDescent="0.25">
      <c r="B12" s="9" t="str">
        <f>IF(Tableau1[[#This Row],[Prop. Note / 20]]="Non Noté","Non Evalué",IF(C12&lt;4.5,"MAITRISE INSUFFISANTE",IF(C12&lt;10.5,"MAITRISE FRAGILE",IF(C12&lt;16.5,"MAITRISE SATISFAISANTE",IF(C12&lt;20.5,"TRES BONNE MAITRISE","")))))</f>
        <v/>
      </c>
      <c r="C12" s="21" t="str">
        <f>IFERROR(IF(COUNTIF(Tableau1[[#This Row],[Niveau d''acquisition]:[Niveau d''acquisition4]],"*")=0,"",C62*2/5),"Non Noté")</f>
        <v/>
      </c>
    </row>
    <row r="13" spans="1:8" ht="54.75" customHeight="1" x14ac:dyDescent="0.25">
      <c r="B13" s="9" t="str">
        <f>IF(Tableau1[[#This Row],[Prop. Note / 20]]="Non Noté","Non Evalué",IF(C13&lt;4.5,"MAITRISE INSUFFISANTE",IF(C13&lt;10.5,"MAITRISE FRAGILE",IF(C13&lt;16.5,"MAITRISE SATISFAISANTE",IF(C13&lt;20.5,"TRES BONNE MAITRISE","")))))</f>
        <v/>
      </c>
      <c r="C13" s="21" t="str">
        <f>IFERROR(IF(COUNTIF(Tableau1[[#This Row],[Niveau d''acquisition]:[Niveau d''acquisition4]],"*")=0,"",C63*2/5),"Non Noté")</f>
        <v/>
      </c>
    </row>
    <row r="14" spans="1:8" ht="54.75" customHeight="1" x14ac:dyDescent="0.25">
      <c r="B14" s="9" t="str">
        <f>IF(Tableau1[[#This Row],[Prop. Note / 20]]="Non Noté","Non Evalué",IF(C14&lt;4.5,"MAITRISE INSUFFISANTE",IF(C14&lt;10.5,"MAITRISE FRAGILE",IF(C14&lt;16.5,"MAITRISE SATISFAISANTE",IF(C14&lt;20.5,"TRES BONNE MAITRISE","")))))</f>
        <v/>
      </c>
      <c r="C14" s="21" t="str">
        <f>IFERROR(IF(COUNTIF(Tableau1[[#This Row],[Niveau d''acquisition]:[Niveau d''acquisition4]],"*")=0,"",C64*2/5),"Non Noté")</f>
        <v/>
      </c>
    </row>
    <row r="15" spans="1:8" ht="54.75" customHeight="1" x14ac:dyDescent="0.25">
      <c r="B15" s="9" t="str">
        <f>IF(Tableau1[[#This Row],[Prop. Note / 20]]="Non Noté","Non Evalué",IF(C15&lt;4.5,"MAITRISE INSUFFISANTE",IF(C15&lt;10.5,"MAITRISE FRAGILE",IF(C15&lt;16.5,"MAITRISE SATISFAISANTE",IF(C15&lt;20.5,"TRES BONNE MAITRISE","")))))</f>
        <v/>
      </c>
      <c r="C15" s="21" t="str">
        <f>IFERROR(IF(COUNTIF(Tableau1[[#This Row],[Niveau d''acquisition]:[Niveau d''acquisition4]],"*")=0,"",C65*2/5),"Non Noté")</f>
        <v/>
      </c>
    </row>
    <row r="16" spans="1:8" ht="54.75" customHeight="1" x14ac:dyDescent="0.25">
      <c r="B16" s="9" t="str">
        <f>IF(Tableau1[[#This Row],[Prop. Note / 20]]="Non Noté","Non Evalué",IF(C16&lt;4.5,"MAITRISE INSUFFISANTE",IF(C16&lt;10.5,"MAITRISE FRAGILE",IF(C16&lt;16.5,"MAITRISE SATISFAISANTE",IF(C16&lt;20.5,"TRES BONNE MAITRISE","")))))</f>
        <v/>
      </c>
      <c r="C16" s="21" t="str">
        <f>IFERROR(IF(COUNTIF(Tableau1[[#This Row],[Niveau d''acquisition]:[Niveau d''acquisition4]],"*")=0,"",C66*2/5),"Non Noté")</f>
        <v/>
      </c>
    </row>
    <row r="17" spans="2:3" ht="54.75" customHeight="1" x14ac:dyDescent="0.25">
      <c r="B17" s="9" t="str">
        <f>IF(Tableau1[[#This Row],[Prop. Note / 20]]="Non Noté","Non Evalué",IF(C17&lt;4.5,"MAITRISE INSUFFISANTE",IF(C17&lt;10.5,"MAITRISE FRAGILE",IF(C17&lt;16.5,"MAITRISE SATISFAISANTE",IF(C17&lt;20.5,"TRES BONNE MAITRISE","")))))</f>
        <v/>
      </c>
      <c r="C17" s="21" t="str">
        <f>IFERROR(IF(COUNTIF(Tableau1[[#This Row],[Niveau d''acquisition]:[Niveau d''acquisition4]],"*")=0,"",C67*2/5),"Non Noté")</f>
        <v/>
      </c>
    </row>
    <row r="18" spans="2:3" ht="54.75" customHeight="1" x14ac:dyDescent="0.25">
      <c r="B18" s="9" t="str">
        <f>IF(Tableau1[[#This Row],[Prop. Note / 20]]="Non Noté","Non Evalué",IF(C18&lt;4.5,"MAITRISE INSUFFISANTE",IF(C18&lt;10.5,"MAITRISE FRAGILE",IF(C18&lt;16.5,"MAITRISE SATISFAISANTE",IF(C18&lt;20.5,"TRES BONNE MAITRISE","")))))</f>
        <v/>
      </c>
      <c r="C18" s="21" t="str">
        <f>IFERROR(IF(COUNTIF(Tableau1[[#This Row],[Niveau d''acquisition]:[Niveau d''acquisition4]],"*")=0,"",C68*2/5),"Non Noté")</f>
        <v/>
      </c>
    </row>
    <row r="19" spans="2:3" ht="54.75" customHeight="1" x14ac:dyDescent="0.25">
      <c r="B19" s="9" t="str">
        <f>IF(Tableau1[[#This Row],[Prop. Note / 20]]="Non Noté","Non Evalué",IF(C19&lt;4.5,"MAITRISE INSUFFISANTE",IF(C19&lt;10.5,"MAITRISE FRAGILE",IF(C19&lt;16.5,"MAITRISE SATISFAISANTE",IF(C19&lt;20.5,"TRES BONNE MAITRISE","")))))</f>
        <v/>
      </c>
      <c r="C19" s="21" t="str">
        <f>IFERROR(IF(COUNTIF(Tableau1[[#This Row],[Niveau d''acquisition]:[Niveau d''acquisition4]],"*")=0,"",C69*2/5),"Non Noté")</f>
        <v/>
      </c>
    </row>
    <row r="20" spans="2:3" ht="54.75" customHeight="1" x14ac:dyDescent="0.25">
      <c r="B20" s="9" t="str">
        <f>IF(Tableau1[[#This Row],[Prop. Note / 20]]="Non Noté","Non Evalué",IF(C20&lt;4.5,"MAITRISE INSUFFISANTE",IF(C20&lt;10.5,"MAITRISE FRAGILE",IF(C20&lt;16.5,"MAITRISE SATISFAISANTE",IF(C20&lt;20.5,"TRES BONNE MAITRISE","")))))</f>
        <v/>
      </c>
      <c r="C20" s="21" t="str">
        <f>IFERROR(IF(COUNTIF(Tableau1[[#This Row],[Niveau d''acquisition]:[Niveau d''acquisition4]],"*")=0,"",C70*2/5),"Non Noté")</f>
        <v/>
      </c>
    </row>
    <row r="21" spans="2:3" ht="54.75" customHeight="1" x14ac:dyDescent="0.25">
      <c r="B21" s="9" t="str">
        <f>IF(Tableau1[[#This Row],[Prop. Note / 20]]="Non Noté","Non Evalué",IF(C21&lt;4.5,"MAITRISE INSUFFISANTE",IF(C21&lt;10.5,"MAITRISE FRAGILE",IF(C21&lt;16.5,"MAITRISE SATISFAISANTE",IF(C21&lt;20.5,"TRES BONNE MAITRISE","")))))</f>
        <v/>
      </c>
      <c r="C21" s="21" t="str">
        <f>IFERROR(IF(COUNTIF(Tableau1[[#This Row],[Niveau d''acquisition]:[Niveau d''acquisition4]],"*")=0,"",C71*2/5),"Non Noté")</f>
        <v/>
      </c>
    </row>
    <row r="22" spans="2:3" ht="54.75" customHeight="1" x14ac:dyDescent="0.25">
      <c r="B22" s="9" t="str">
        <f>IF(Tableau1[[#This Row],[Prop. Note / 20]]="Non Noté","Non Evalué",IF(C22&lt;4.5,"MAITRISE INSUFFISANTE",IF(C22&lt;10.5,"MAITRISE FRAGILE",IF(C22&lt;16.5,"MAITRISE SATISFAISANTE",IF(C22&lt;20.5,"TRES BONNE MAITRISE","")))))</f>
        <v/>
      </c>
      <c r="C22" s="21" t="str">
        <f>IFERROR(IF(COUNTIF(Tableau1[[#This Row],[Niveau d''acquisition]:[Niveau d''acquisition4]],"*")=0,"",C72*2/5),"Non Noté")</f>
        <v/>
      </c>
    </row>
    <row r="23" spans="2:3" ht="54.75" customHeight="1" x14ac:dyDescent="0.25">
      <c r="B23" s="9" t="str">
        <f>IF(Tableau1[[#This Row],[Prop. Note / 20]]="Non Noté","Non Evalué",IF(C23&lt;4.5,"MAITRISE INSUFFISANTE",IF(C23&lt;10.5,"MAITRISE FRAGILE",IF(C23&lt;16.5,"MAITRISE SATISFAISANTE",IF(C23&lt;20.5,"TRES BONNE MAITRISE","")))))</f>
        <v/>
      </c>
      <c r="C23" s="21" t="str">
        <f>IFERROR(IF(COUNTIF(Tableau1[[#This Row],[Niveau d''acquisition]:[Niveau d''acquisition4]],"*")=0,"",C73*2/5),"Non Noté")</f>
        <v/>
      </c>
    </row>
    <row r="24" spans="2:3" ht="54.75" customHeight="1" x14ac:dyDescent="0.25">
      <c r="B24" s="9" t="str">
        <f>IF(Tableau1[[#This Row],[Prop. Note / 20]]="Non Noté","Non Evalué",IF(C24&lt;4.5,"MAITRISE INSUFFISANTE",IF(C24&lt;10.5,"MAITRISE FRAGILE",IF(C24&lt;16.5,"MAITRISE SATISFAISANTE",IF(C24&lt;20.5,"TRES BONNE MAITRISE","")))))</f>
        <v/>
      </c>
      <c r="C24" s="21" t="str">
        <f>IFERROR(IF(COUNTIF(Tableau1[[#This Row],[Niveau d''acquisition]:[Niveau d''acquisition4]],"*")=0,"",C74*2/5),"Non Noté")</f>
        <v/>
      </c>
    </row>
    <row r="25" spans="2:3" ht="54.75" customHeight="1" x14ac:dyDescent="0.25">
      <c r="B25" s="9" t="str">
        <f>IF(Tableau1[[#This Row],[Prop. Note / 20]]="Non Noté","Non Evalué",IF(C25&lt;4.5,"MAITRISE INSUFFISANTE",IF(C25&lt;10.5,"MAITRISE FRAGILE",IF(C25&lt;16.5,"MAITRISE SATISFAISANTE",IF(C25&lt;20.5,"TRES BONNE MAITRISE","")))))</f>
        <v/>
      </c>
      <c r="C25" s="21" t="str">
        <f>IFERROR(IF(COUNTIF(Tableau1[[#This Row],[Niveau d''acquisition]:[Niveau d''acquisition4]],"*")=0,"",C75*2/5),"Non Noté")</f>
        <v/>
      </c>
    </row>
    <row r="26" spans="2:3" ht="54.75" customHeight="1" x14ac:dyDescent="0.25">
      <c r="B26" s="9" t="str">
        <f>IF(Tableau1[[#This Row],[Prop. Note / 20]]="Non Noté","Non Evalué",IF(C26&lt;4.5,"MAITRISE INSUFFISANTE",IF(C26&lt;10.5,"MAITRISE FRAGILE",IF(C26&lt;16.5,"MAITRISE SATISFAISANTE",IF(C26&lt;20.5,"TRES BONNE MAITRISE","")))))</f>
        <v/>
      </c>
      <c r="C26" s="21" t="str">
        <f>IFERROR(IF(COUNTIF(Tableau1[[#This Row],[Niveau d''acquisition]:[Niveau d''acquisition4]],"*")=0,"",C76*2/5),"Non Noté")</f>
        <v/>
      </c>
    </row>
    <row r="27" spans="2:3" ht="54.75" customHeight="1" x14ac:dyDescent="0.25">
      <c r="B27" s="9" t="str">
        <f>IF(Tableau1[[#This Row],[Prop. Note / 20]]="Non Noté","Non Evalué",IF(C27&lt;4.5,"MAITRISE INSUFFISANTE",IF(C27&lt;10.5,"MAITRISE FRAGILE",IF(C27&lt;16.5,"MAITRISE SATISFAISANTE",IF(C27&lt;20.5,"TRES BONNE MAITRISE","")))))</f>
        <v/>
      </c>
      <c r="C27" s="21" t="str">
        <f>IFERROR(IF(COUNTIF(Tableau1[[#This Row],[Niveau d''acquisition]:[Niveau d''acquisition4]],"*")=0,"",C77*2/5),"Non Noté")</f>
        <v/>
      </c>
    </row>
    <row r="28" spans="2:3" ht="54.75" customHeight="1" x14ac:dyDescent="0.25">
      <c r="B28" s="9" t="str">
        <f>IF(Tableau1[[#This Row],[Prop. Note / 20]]="Non Noté","Non Evalué",IF(C28&lt;4.5,"MAITRISE INSUFFISANTE",IF(C28&lt;10.5,"MAITRISE FRAGILE",IF(C28&lt;16.5,"MAITRISE SATISFAISANTE",IF(C28&lt;20.5,"TRES BONNE MAITRISE","")))))</f>
        <v/>
      </c>
      <c r="C28" s="21" t="str">
        <f>IFERROR(IF(COUNTIF(Tableau1[[#This Row],[Niveau d''acquisition]:[Niveau d''acquisition4]],"*")=0,"",C78*2/5),"Non Noté")</f>
        <v/>
      </c>
    </row>
    <row r="29" spans="2:3" ht="54.75" customHeight="1" x14ac:dyDescent="0.25">
      <c r="B29" s="9" t="str">
        <f>IF(Tableau1[[#This Row],[Prop. Note / 20]]="Non Noté","Non Evalué",IF(C29&lt;4.5,"MAITRISE INSUFFISANTE",IF(C29&lt;10.5,"MAITRISE FRAGILE",IF(C29&lt;16.5,"MAITRISE SATISFAISANTE",IF(C29&lt;20.5,"TRES BONNE MAITRISE","")))))</f>
        <v/>
      </c>
      <c r="C29" s="21" t="str">
        <f>IFERROR(IF(COUNTIF(Tableau1[[#This Row],[Niveau d''acquisition]:[Niveau d''acquisition4]],"*")=0,"",C79*2/5),"Non Noté")</f>
        <v/>
      </c>
    </row>
    <row r="30" spans="2:3" ht="54.75" customHeight="1" x14ac:dyDescent="0.25">
      <c r="B30" s="9" t="str">
        <f>IF(Tableau1[[#This Row],[Prop. Note / 20]]="Non Noté","Non Evalué",IF(C30&lt;4.5,"MAITRISE INSUFFISANTE",IF(C30&lt;10.5,"MAITRISE FRAGILE",IF(C30&lt;16.5,"MAITRISE SATISFAISANTE",IF(C30&lt;20.5,"TRES BONNE MAITRISE","")))))</f>
        <v/>
      </c>
      <c r="C30" s="21" t="str">
        <f>IFERROR(IF(COUNTIF(Tableau1[[#This Row],[Niveau d''acquisition]:[Niveau d''acquisition4]],"*")=0,"",C80*2/5),"Non Noté")</f>
        <v/>
      </c>
    </row>
    <row r="31" spans="2:3" ht="54.75" customHeight="1" x14ac:dyDescent="0.25">
      <c r="B31" s="9" t="str">
        <f>IF(Tableau1[[#This Row],[Prop. Note / 20]]="Non Noté","Non Evalué",IF(C31&lt;4.5,"MAITRISE INSUFFISANTE",IF(C31&lt;10.5,"MAITRISE FRAGILE",IF(C31&lt;16.5,"MAITRISE SATISFAISANTE",IF(C31&lt;20.5,"TRES BONNE MAITRISE","")))))</f>
        <v/>
      </c>
      <c r="C31" s="21" t="str">
        <f>IFERROR(IF(COUNTIF(Tableau1[[#This Row],[Niveau d''acquisition]:[Niveau d''acquisition4]],"*")=0,"",C81*2/5),"Non Noté")</f>
        <v/>
      </c>
    </row>
    <row r="32" spans="2:3" ht="54.75" customHeight="1" x14ac:dyDescent="0.25">
      <c r="B32" s="9" t="str">
        <f>IF(Tableau1[[#This Row],[Prop. Note / 20]]="Non Noté","Non Evalué",IF(C32&lt;4.5,"MAITRISE INSUFFISANTE",IF(C32&lt;10.5,"MAITRISE FRAGILE",IF(C32&lt;16.5,"MAITRISE SATISFAISANTE",IF(C32&lt;20.5,"TRES BONNE MAITRISE","")))))</f>
        <v/>
      </c>
      <c r="C32" s="21" t="str">
        <f>IFERROR(IF(COUNTIF(Tableau1[[#This Row],[Niveau d''acquisition]:[Niveau d''acquisition4]],"*")=0,"",C82*2/5),"Non Noté")</f>
        <v/>
      </c>
    </row>
    <row r="33" spans="2:3" ht="54.75" customHeight="1" x14ac:dyDescent="0.25">
      <c r="B33" s="9" t="str">
        <f>IF(Tableau1[[#This Row],[Prop. Note / 20]]="Non Noté","Non Evalué",IF(C33&lt;4.5,"MAITRISE INSUFFISANTE",IF(C33&lt;10.5,"MAITRISE FRAGILE",IF(C33&lt;16.5,"MAITRISE SATISFAISANTE",IF(C33&lt;20.5,"TRES BONNE MAITRISE","")))))</f>
        <v/>
      </c>
      <c r="C33" s="21" t="str">
        <f>IFERROR(IF(COUNTIF(Tableau1[[#This Row],[Niveau d''acquisition]:[Niveau d''acquisition4]],"*")=0,"",C83*2/5),"Non Noté")</f>
        <v/>
      </c>
    </row>
    <row r="34" spans="2:3" ht="54.75" customHeight="1" x14ac:dyDescent="0.25">
      <c r="B34" s="9" t="str">
        <f>IF(Tableau1[[#This Row],[Prop. Note / 20]]="Non Noté","Non Evalué",IF(C34&lt;4.5,"MAITRISE INSUFFISANTE",IF(C34&lt;10.5,"MAITRISE FRAGILE",IF(C34&lt;16.5,"MAITRISE SATISFAISANTE",IF(C34&lt;20.5,"TRES BONNE MAITRISE","")))))</f>
        <v/>
      </c>
      <c r="C34" s="21" t="str">
        <f>IFERROR(IF(COUNTIF(Tableau1[[#This Row],[Niveau d''acquisition]:[Niveau d''acquisition4]],"*")=0,"",C84*2/5),"Non Noté")</f>
        <v/>
      </c>
    </row>
    <row r="35" spans="2:3" ht="54.75" customHeight="1" x14ac:dyDescent="0.25">
      <c r="B35" s="9" t="str">
        <f>IF(Tableau1[[#This Row],[Prop. Note / 20]]="Non Noté","Non Evalué",IF(C35&lt;4.5,"MAITRISE INSUFFISANTE",IF(C35&lt;10.5,"MAITRISE FRAGILE",IF(C35&lt;16.5,"MAITRISE SATISFAISANTE",IF(C35&lt;20.5,"TRES BONNE MAITRISE","")))))</f>
        <v/>
      </c>
      <c r="C35" s="21" t="str">
        <f>IFERROR(IF(COUNTIF(Tableau1[[#This Row],[Niveau d''acquisition]:[Niveau d''acquisition4]],"*")=0,"",C85*2/5),"Non Noté")</f>
        <v/>
      </c>
    </row>
    <row r="36" spans="2:3" ht="54.75" customHeight="1" x14ac:dyDescent="0.25">
      <c r="B36" s="9" t="str">
        <f>IF(Tableau1[[#This Row],[Prop. Note / 20]]="Non Noté","Non Evalué",IF(C36&lt;4.5,"MAITRISE INSUFFISANTE",IF(C36&lt;10.5,"MAITRISE FRAGILE",IF(C36&lt;16.5,"MAITRISE SATISFAISANTE",IF(C36&lt;20.5,"TRES BONNE MAITRISE","")))))</f>
        <v/>
      </c>
      <c r="C36" s="21" t="str">
        <f>IFERROR(IF(COUNTIF(Tableau1[[#This Row],[Niveau d''acquisition]:[Niveau d''acquisition4]],"*")=0,"",C86*2/5),"Non Noté")</f>
        <v/>
      </c>
    </row>
    <row r="37" spans="2:3" ht="54.75" customHeight="1" x14ac:dyDescent="0.25">
      <c r="B37" s="9" t="str">
        <f>IF(Tableau1[[#This Row],[Prop. Note / 20]]="Non Noté","Non Evalué",IF(C37&lt;4.5,"MAITRISE INSUFFISANTE",IF(C37&lt;10.5,"MAITRISE FRAGILE",IF(C37&lt;16.5,"MAITRISE SATISFAISANTE",IF(C37&lt;20.5,"TRES BONNE MAITRISE","")))))</f>
        <v/>
      </c>
      <c r="C37" s="21" t="str">
        <f>IFERROR(IF(COUNTIF(Tableau1[[#This Row],[Niveau d''acquisition]:[Niveau d''acquisition4]],"*")=0,"",C87*2/5),"Non Noté")</f>
        <v/>
      </c>
    </row>
    <row r="38" spans="2:3" ht="54.75" customHeight="1" x14ac:dyDescent="0.25">
      <c r="B38" s="9" t="str">
        <f>IF(Tableau1[[#This Row],[Prop. Note / 20]]="Non Noté","Non Evalué",IF(C38&lt;4.5,"MAITRISE INSUFFISANTE",IF(C38&lt;10.5,"MAITRISE FRAGILE",IF(C38&lt;16.5,"MAITRISE SATISFAISANTE",IF(C38&lt;20.5,"TRES BONNE MAITRISE","")))))</f>
        <v/>
      </c>
      <c r="C38" s="21" t="str">
        <f>IFERROR(IF(COUNTIF(Tableau1[[#This Row],[Niveau d''acquisition]:[Niveau d''acquisition4]],"*")=0,"",C88*2/5),"Non Noté")</f>
        <v/>
      </c>
    </row>
    <row r="39" spans="2:3" ht="54.75" customHeight="1" x14ac:dyDescent="0.25">
      <c r="B39" s="9" t="str">
        <f>IF(Tableau1[[#This Row],[Prop. Note / 20]]="Non Noté","Non Evalué",IF(C39&lt;4.5,"MAITRISE INSUFFISANTE",IF(C39&lt;10.5,"MAITRISE FRAGILE",IF(C39&lt;16.5,"MAITRISE SATISFAISANTE",IF(C39&lt;20.5,"TRES BONNE MAITRISE","")))))</f>
        <v/>
      </c>
      <c r="C39" s="21" t="str">
        <f>IFERROR(IF(COUNTIF(Tableau1[[#This Row],[Niveau d''acquisition]:[Niveau d''acquisition4]],"*")=0,"",C89*2/5),"Non Noté")</f>
        <v/>
      </c>
    </row>
    <row r="40" spans="2:3" ht="54.75" customHeight="1" x14ac:dyDescent="0.25">
      <c r="B40" s="9" t="str">
        <f>IF(Tableau1[[#This Row],[Prop. Note / 20]]="Non Noté","Non Evalué",IF(C40&lt;4.5,"MAITRISE INSUFFISANTE",IF(C40&lt;10.5,"MAITRISE FRAGILE",IF(C40&lt;16.5,"MAITRISE SATISFAISANTE",IF(C40&lt;20.5,"TRES BONNE MAITRISE","")))))</f>
        <v/>
      </c>
      <c r="C40" s="21" t="str">
        <f>IFERROR(IF(COUNTIF(Tableau1[[#This Row],[Niveau d''acquisition]:[Niveau d''acquisition4]],"*")=0,"",C90*2/5),"Non Noté")</f>
        <v/>
      </c>
    </row>
    <row r="41" spans="2:3" ht="54.75" customHeight="1" x14ac:dyDescent="0.25">
      <c r="B41" s="9" t="str">
        <f>IF(Tableau1[[#This Row],[Prop. Note / 20]]="Non Noté","Non Evalué",IF(C41&lt;4.5,"MAITRISE INSUFFISANTE",IF(C41&lt;10.5,"MAITRISE FRAGILE",IF(C41&lt;16.5,"MAITRISE SATISFAISANTE",IF(C41&lt;20.5,"TRES BONNE MAITRISE","")))))</f>
        <v/>
      </c>
      <c r="C41" s="21" t="str">
        <f>IFERROR(IF(COUNTIF(Tableau1[[#This Row],[Niveau d''acquisition]:[Niveau d''acquisition4]],"*")=0,"",C91*2/5),"Non Noté")</f>
        <v/>
      </c>
    </row>
    <row r="42" spans="2:3" ht="54.75" customHeight="1" x14ac:dyDescent="0.25">
      <c r="B42" s="9" t="str">
        <f>IF(Tableau1[[#This Row],[Prop. Note / 20]]="Non Noté","Non Evalué",IF(C42&lt;4.5,"MAITRISE INSUFFISANTE",IF(C42&lt;10.5,"MAITRISE FRAGILE",IF(C42&lt;16.5,"MAITRISE SATISFAISANTE",IF(C42&lt;20.5,"TRES BONNE MAITRISE","")))))</f>
        <v/>
      </c>
      <c r="C42" s="21" t="str">
        <f>IFERROR(IF(COUNTIF(Tableau1[[#This Row],[Niveau d''acquisition]:[Niveau d''acquisition4]],"*")=0,"",C92*2/5),"Non Noté")</f>
        <v/>
      </c>
    </row>
    <row r="43" spans="2:3" ht="54.75" customHeight="1" x14ac:dyDescent="0.25">
      <c r="B43" s="9" t="str">
        <f>IF(Tableau1[[#This Row],[Prop. Note / 20]]="Non Noté","Non Evalué",IF(C43&lt;4.5,"MAITRISE INSUFFISANTE",IF(C43&lt;10.5,"MAITRISE FRAGILE",IF(C43&lt;16.5,"MAITRISE SATISFAISANTE",IF(C43&lt;20.5,"TRES BONNE MAITRISE","")))))</f>
        <v/>
      </c>
      <c r="C43" s="21" t="str">
        <f>IFERROR(IF(COUNTIF(Tableau1[[#This Row],[Niveau d''acquisition]:[Niveau d''acquisition4]],"*")=0,"",C93*2/5),"Non Noté")</f>
        <v/>
      </c>
    </row>
    <row r="44" spans="2:3" ht="54.75" customHeight="1" x14ac:dyDescent="0.25">
      <c r="B44" s="9" t="str">
        <f>IF(Tableau1[[#This Row],[Prop. Note / 20]]="Non Noté","Non Evalué",IF(C44&lt;4.5,"MAITRISE INSUFFISANTE",IF(C44&lt;10.5,"MAITRISE FRAGILE",IF(C44&lt;16.5,"MAITRISE SATISFAISANTE",IF(C44&lt;20.5,"TRES BONNE MAITRISE","")))))</f>
        <v/>
      </c>
      <c r="C44" s="21" t="str">
        <f>IFERROR(IF(COUNTIF(Tableau1[[#This Row],[Niveau d''acquisition]:[Niveau d''acquisition4]],"*")=0,"",C94*2/5),"Non Noté")</f>
        <v/>
      </c>
    </row>
    <row r="45" spans="2:3" ht="54.75" customHeight="1" x14ac:dyDescent="0.25">
      <c r="B45" s="9" t="str">
        <f>IF(Tableau1[[#This Row],[Prop. Note / 20]]="Non Noté","Non Evalué",IF(C45&lt;4.5,"MAITRISE INSUFFISANTE",IF(C45&lt;10.5,"MAITRISE FRAGILE",IF(C45&lt;16.5,"MAITRISE SATISFAISANTE",IF(C45&lt;20.5,"TRES BONNE MAITRISE","")))))</f>
        <v/>
      </c>
      <c r="C45" s="21" t="str">
        <f>IFERROR(IF(COUNTIF(Tableau1[[#This Row],[Niveau d''acquisition]:[Niveau d''acquisition4]],"*")=0,"",C95*2/5),"Non Noté")</f>
        <v/>
      </c>
    </row>
    <row r="46" spans="2:3" ht="54.75" customHeight="1" x14ac:dyDescent="0.25">
      <c r="B46" s="20"/>
      <c r="C46" s="21"/>
    </row>
    <row r="54" spans="3:12" s="13" customFormat="1" ht="12.75" x14ac:dyDescent="0.25"/>
    <row r="55" spans="3:12" s="13" customFormat="1" ht="25.5" hidden="1" x14ac:dyDescent="0.25">
      <c r="D55" s="14" t="s">
        <v>31</v>
      </c>
      <c r="E55" s="14" t="s">
        <v>32</v>
      </c>
      <c r="F55" s="14" t="s">
        <v>33</v>
      </c>
      <c r="G55" s="14" t="s">
        <v>34</v>
      </c>
      <c r="H55" s="14" t="s">
        <v>35</v>
      </c>
    </row>
    <row r="56" spans="3:12" s="13" customFormat="1" ht="12.75" hidden="1" x14ac:dyDescent="0.25">
      <c r="C56" s="13" t="e">
        <f>PRODUCT(SUM(D56:G56)/SUM($D$4:G4,-H56))</f>
        <v>#DIV/0!</v>
      </c>
      <c r="D56" s="15">
        <f>IF(D6='Conception Eval'!$C$32,0,IF(D6='Conception Eval'!$C$33,10*$D$4,IF(D6='Conception Eval'!$C$34,25*$D$4,IF(D6='Conception Eval'!$C$35,40*$D$4,IF(D6='Conception Eval'!$C$36,50*$D$4,"")))))</f>
        <v>0</v>
      </c>
      <c r="E56" s="15">
        <f>IF(E6='Conception Eval'!$D$32,0,IF(E6='Conception Eval'!$D$33,10*$E$4,IF(E6='Conception Eval'!$D$34,25*$E$4,IF(E6='Conception Eval'!$D$35,40*$E$4,IF(E6='Conception Eval'!$D$36,50*$E$4,"")))))</f>
        <v>0</v>
      </c>
      <c r="F56" s="15">
        <f>IF(F6='Conception Eval'!$E$32,0,IF(F6='Conception Eval'!$E$33,10*$F$4,IF(F6='Conception Eval'!$E$34,25*$F$4,IF(F6='Conception Eval'!$E$35,40*$F$4,IF(F6='Conception Eval'!$E$36,50*$F$4,"")))))</f>
        <v>0</v>
      </c>
      <c r="G56" s="15">
        <f>IF(G6='Conception Eval'!$F$32,0,IF(G6='Conception Eval'!$F$33,10*$G$4,IF(G6='Conception Eval'!$F$34,25*$G$4,IF(G6='Conception Eval'!$F$35,40*$G$4,IF(G6='Conception Eval'!$F$36,50*$G$4,"")))))</f>
        <v>0</v>
      </c>
      <c r="H56" s="15">
        <f t="shared" ref="H56:H95" si="0">SUM(I56:L56)</f>
        <v>0</v>
      </c>
      <c r="I56" s="13">
        <f t="shared" ref="I56:I95" si="1">IF(D6="NON EVALUE",D$4,0)</f>
        <v>0</v>
      </c>
      <c r="J56" s="13">
        <f t="shared" ref="J56:J95" si="2">IF(E6="NON EVALUE",E$4,0)</f>
        <v>0</v>
      </c>
      <c r="K56" s="13">
        <f t="shared" ref="K56:K95" si="3">IF(F6="NON EVALUE",F$4,0)</f>
        <v>0</v>
      </c>
      <c r="L56" s="13">
        <f t="shared" ref="L56:L95" si="4">IF(G6="NON EVALUE",G$4,0)</f>
        <v>0</v>
      </c>
    </row>
    <row r="57" spans="3:12" s="13" customFormat="1" ht="12.75" hidden="1" x14ac:dyDescent="0.25">
      <c r="C57" s="13" t="e">
        <f>PRODUCT(SUM(D57:G57)/SUM($D$4:G5,-H57))</f>
        <v>#DIV/0!</v>
      </c>
      <c r="D57" s="15">
        <f>IF(D7='Conception Eval'!$C$32,0,IF(D7='Conception Eval'!$C$33,10*$D$4,IF(D7='Conception Eval'!$C$34,25*$D$4,IF(D7='Conception Eval'!$C$35,40*$D$4,IF(D7='Conception Eval'!$C$36,50*$D$4,"")))))</f>
        <v>0</v>
      </c>
      <c r="E57" s="15">
        <f>IF(E7='Conception Eval'!$D$32,0,IF(E7='Conception Eval'!$D$33,10*$E$4,IF(E7='Conception Eval'!$D$34,25*$E$4,IF(E7='Conception Eval'!$D$35,40*$E$4,IF(E7='Conception Eval'!$D$36,50*$E$4,"")))))</f>
        <v>0</v>
      </c>
      <c r="F57" s="15">
        <f>IF(F7='Conception Eval'!$E$32,0,IF(F7='Conception Eval'!$E$33,10*$F$4,IF(F7='Conception Eval'!$E$34,25*$F$4,IF(F7='Conception Eval'!$E$35,40*$F$4,IF(F7='Conception Eval'!$E$36,50*$F$4,"")))))</f>
        <v>0</v>
      </c>
      <c r="G57" s="15">
        <f>IF(G7='Conception Eval'!$F$32,0,IF(G7='Conception Eval'!$F$33,10*$G$4,IF(G7='Conception Eval'!$F$34,25*$G$4,IF(G7='Conception Eval'!$F$35,40*$G$4,IF(G7='Conception Eval'!$F$36,50*$G$4,"")))))</f>
        <v>0</v>
      </c>
      <c r="H57" s="15">
        <f t="shared" si="0"/>
        <v>0</v>
      </c>
      <c r="I57" s="13">
        <f t="shared" si="1"/>
        <v>0</v>
      </c>
      <c r="J57" s="13">
        <f t="shared" si="2"/>
        <v>0</v>
      </c>
      <c r="K57" s="13">
        <f t="shared" si="3"/>
        <v>0</v>
      </c>
      <c r="L57" s="13">
        <f t="shared" si="4"/>
        <v>0</v>
      </c>
    </row>
    <row r="58" spans="3:12" s="13" customFormat="1" ht="12.75" hidden="1" x14ac:dyDescent="0.25">
      <c r="C58" s="13" t="e">
        <f>PRODUCT(SUM(D58:G58)/SUM($D$4:G6,-H58))</f>
        <v>#DIV/0!</v>
      </c>
      <c r="D58" s="15">
        <f>IF(D8='Conception Eval'!$C$32,0,IF(D8='Conception Eval'!$C$33,10*$D$4,IF(D8='Conception Eval'!$C$34,25*$D$4,IF(D8='Conception Eval'!$C$35,40*$D$4,IF(D8='Conception Eval'!$C$36,50*$D$4,"")))))</f>
        <v>0</v>
      </c>
      <c r="E58" s="15">
        <f>IF(E8='Conception Eval'!$D$32,0,IF(E8='Conception Eval'!$D$33,10*$E$4,IF(E8='Conception Eval'!$D$34,25*$E$4,IF(E8='Conception Eval'!$D$35,40*$E$4,IF(E8='Conception Eval'!$D$36,50*$E$4,"")))))</f>
        <v>0</v>
      </c>
      <c r="F58" s="15">
        <f>IF(F8='Conception Eval'!$E$32,0,IF(F8='Conception Eval'!$E$33,10*$F$4,IF(F8='Conception Eval'!$E$34,25*$F$4,IF(F8='Conception Eval'!$E$35,40*$F$4,IF(F8='Conception Eval'!$E$36,50*$F$4,"")))))</f>
        <v>0</v>
      </c>
      <c r="G58" s="15">
        <f>IF(G8='Conception Eval'!$F$32,0,IF(G8='Conception Eval'!$F$33,10*$G$4,IF(G8='Conception Eval'!$F$34,25*$G$4,IF(G8='Conception Eval'!$F$35,40*$G$4,IF(G8='Conception Eval'!$F$36,50*$G$4,"")))))</f>
        <v>0</v>
      </c>
      <c r="H58" s="15">
        <f t="shared" si="0"/>
        <v>0</v>
      </c>
      <c r="I58" s="13">
        <f t="shared" si="1"/>
        <v>0</v>
      </c>
      <c r="J58" s="13">
        <f t="shared" si="2"/>
        <v>0</v>
      </c>
      <c r="K58" s="13">
        <f t="shared" si="3"/>
        <v>0</v>
      </c>
      <c r="L58" s="13">
        <f t="shared" si="4"/>
        <v>0</v>
      </c>
    </row>
    <row r="59" spans="3:12" s="13" customFormat="1" ht="12.75" hidden="1" x14ac:dyDescent="0.25">
      <c r="C59" s="13" t="e">
        <f>PRODUCT(SUM(D59:G59)/SUM($D$4:G7,-H59))</f>
        <v>#DIV/0!</v>
      </c>
      <c r="D59" s="15">
        <f>IF(D9='Conception Eval'!$C$32,0,IF(D9='Conception Eval'!$C$33,10*$D$4,IF(D9='Conception Eval'!$C$34,25*$D$4,IF(D9='Conception Eval'!$C$35,40*$D$4,IF(D9='Conception Eval'!$C$36,50*$D$4,"")))))</f>
        <v>0</v>
      </c>
      <c r="E59" s="15">
        <f>IF(E9='Conception Eval'!$D$32,0,IF(E9='Conception Eval'!$D$33,10*$E$4,IF(E9='Conception Eval'!$D$34,25*$E$4,IF(E9='Conception Eval'!$D$35,40*$E$4,IF(E9='Conception Eval'!$D$36,50*$E$4,"")))))</f>
        <v>0</v>
      </c>
      <c r="F59" s="15">
        <f>IF(F9='Conception Eval'!$E$32,0,IF(F9='Conception Eval'!$E$33,10*$F$4,IF(F9='Conception Eval'!$E$34,25*$F$4,IF(F9='Conception Eval'!$E$35,40*$F$4,IF(F9='Conception Eval'!$E$36,50*$F$4,"")))))</f>
        <v>0</v>
      </c>
      <c r="G59" s="15">
        <f>IF(G9='Conception Eval'!$F$32,0,IF(G9='Conception Eval'!$F$33,10*$G$4,IF(G9='Conception Eval'!$F$34,25*$G$4,IF(G9='Conception Eval'!$F$35,40*$G$4,IF(G9='Conception Eval'!$F$36,50*$G$4,"")))))</f>
        <v>0</v>
      </c>
      <c r="H59" s="15">
        <f t="shared" si="0"/>
        <v>0</v>
      </c>
      <c r="I59" s="13">
        <f t="shared" si="1"/>
        <v>0</v>
      </c>
      <c r="J59" s="13">
        <f t="shared" si="2"/>
        <v>0</v>
      </c>
      <c r="K59" s="13">
        <f t="shared" si="3"/>
        <v>0</v>
      </c>
      <c r="L59" s="13">
        <f t="shared" si="4"/>
        <v>0</v>
      </c>
    </row>
    <row r="60" spans="3:12" s="13" customFormat="1" ht="12.75" hidden="1" x14ac:dyDescent="0.25">
      <c r="C60" s="13" t="e">
        <f>PRODUCT(SUM(D60:G60)/SUM($D$4:G8,-H60))</f>
        <v>#DIV/0!</v>
      </c>
      <c r="D60" s="15">
        <f>IF(D10='Conception Eval'!$C$32,0,IF(D10='Conception Eval'!$C$33,10*$D$4,IF(D10='Conception Eval'!$C$34,25*$D$4,IF(D10='Conception Eval'!$C$35,40*$D$4,IF(D10='Conception Eval'!$C$36,50*$D$4,"")))))</f>
        <v>0</v>
      </c>
      <c r="E60" s="15">
        <f>IF(E10='Conception Eval'!$D$32,0,IF(E10='Conception Eval'!$D$33,10*$E$4,IF(E10='Conception Eval'!$D$34,25*$E$4,IF(E10='Conception Eval'!$D$35,40*$E$4,IF(E10='Conception Eval'!$D$36,50*$E$4,"")))))</f>
        <v>0</v>
      </c>
      <c r="F60" s="15">
        <f>IF(F10='Conception Eval'!$E$32,0,IF(F10='Conception Eval'!$E$33,10*$F$4,IF(F10='Conception Eval'!$E$34,25*$F$4,IF(F10='Conception Eval'!$E$35,40*$F$4,IF(F10='Conception Eval'!$E$36,50*$F$4,"")))))</f>
        <v>0</v>
      </c>
      <c r="G60" s="15">
        <f>IF(G10='Conception Eval'!$F$32,0,IF(G10='Conception Eval'!$F$33,10*$G$4,IF(G10='Conception Eval'!$F$34,25*$G$4,IF(G10='Conception Eval'!$F$35,40*$G$4,IF(G10='Conception Eval'!$F$36,50*$G$4,"")))))</f>
        <v>0</v>
      </c>
      <c r="H60" s="15">
        <f t="shared" si="0"/>
        <v>0</v>
      </c>
      <c r="I60" s="13">
        <f t="shared" si="1"/>
        <v>0</v>
      </c>
      <c r="J60" s="13">
        <f t="shared" si="2"/>
        <v>0</v>
      </c>
      <c r="K60" s="13">
        <f t="shared" si="3"/>
        <v>0</v>
      </c>
      <c r="L60" s="13">
        <f t="shared" si="4"/>
        <v>0</v>
      </c>
    </row>
    <row r="61" spans="3:12" s="13" customFormat="1" ht="12.75" hidden="1" x14ac:dyDescent="0.25">
      <c r="C61" s="13" t="e">
        <f>PRODUCT(SUM(D61:G61)/SUM($D$4:G9,-H61))</f>
        <v>#DIV/0!</v>
      </c>
      <c r="D61" s="15">
        <f>IF(D11='Conception Eval'!$C$32,0,IF(D11='Conception Eval'!$C$33,10*$D$4,IF(D11='Conception Eval'!$C$34,25*$D$4,IF(D11='Conception Eval'!$C$35,40*$D$4,IF(D11='Conception Eval'!$C$36,50*$D$4,"")))))</f>
        <v>0</v>
      </c>
      <c r="E61" s="15">
        <f>IF(E11='Conception Eval'!$D$32,0,IF(E11='Conception Eval'!$D$33,10*$E$4,IF(E11='Conception Eval'!$D$34,25*$E$4,IF(E11='Conception Eval'!$D$35,40*$E$4,IF(E11='Conception Eval'!$D$36,50*$E$4,"")))))</f>
        <v>0</v>
      </c>
      <c r="F61" s="15">
        <f>IF(F11='Conception Eval'!$E$32,0,IF(F11='Conception Eval'!$E$33,10*$F$4,IF(F11='Conception Eval'!$E$34,25*$F$4,IF(F11='Conception Eval'!$E$35,40*$F$4,IF(F11='Conception Eval'!$E$36,50*$F$4,"")))))</f>
        <v>0</v>
      </c>
      <c r="G61" s="15">
        <f>IF(G11='Conception Eval'!$F$32,0,IF(G11='Conception Eval'!$F$33,10*$G$4,IF(G11='Conception Eval'!$F$34,25*$G$4,IF(G11='Conception Eval'!$F$35,40*$G$4,IF(G11='Conception Eval'!$F$36,50*$G$4,"")))))</f>
        <v>0</v>
      </c>
      <c r="H61" s="15">
        <f t="shared" si="0"/>
        <v>0</v>
      </c>
      <c r="I61" s="13">
        <f t="shared" si="1"/>
        <v>0</v>
      </c>
      <c r="J61" s="13">
        <f t="shared" si="2"/>
        <v>0</v>
      </c>
      <c r="K61" s="13">
        <f t="shared" si="3"/>
        <v>0</v>
      </c>
      <c r="L61" s="13">
        <f t="shared" si="4"/>
        <v>0</v>
      </c>
    </row>
    <row r="62" spans="3:12" s="13" customFormat="1" ht="12.75" hidden="1" x14ac:dyDescent="0.25">
      <c r="C62" s="13" t="e">
        <f>PRODUCT(SUM(D62:G62)/SUM($D$4:G10,-H62))</f>
        <v>#DIV/0!</v>
      </c>
      <c r="D62" s="15">
        <f>IF(D12='Conception Eval'!$C$32,0,IF(D12='Conception Eval'!$C$33,10*$D$4,IF(D12='Conception Eval'!$C$34,25*$D$4,IF(D12='Conception Eval'!$C$35,40*$D$4,IF(D12='Conception Eval'!$C$36,50*$D$4,"")))))</f>
        <v>0</v>
      </c>
      <c r="E62" s="15">
        <f>IF(E12='Conception Eval'!$D$32,0,IF(E12='Conception Eval'!$D$33,10*$E$4,IF(E12='Conception Eval'!$D$34,25*$E$4,IF(E12='Conception Eval'!$D$35,40*$E$4,IF(E12='Conception Eval'!$D$36,50*$E$4,"")))))</f>
        <v>0</v>
      </c>
      <c r="F62" s="15">
        <f>IF(F12='Conception Eval'!$E$32,0,IF(F12='Conception Eval'!$E$33,10*$F$4,IF(F12='Conception Eval'!$E$34,25*$F$4,IF(F12='Conception Eval'!$E$35,40*$F$4,IF(F12='Conception Eval'!$E$36,50*$F$4,"")))))</f>
        <v>0</v>
      </c>
      <c r="G62" s="15">
        <f>IF(G12='Conception Eval'!$F$32,0,IF(G12='Conception Eval'!$F$33,10*$G$4,IF(G12='Conception Eval'!$F$34,25*$G$4,IF(G12='Conception Eval'!$F$35,40*$G$4,IF(G12='Conception Eval'!$F$36,50*$G$4,"")))))</f>
        <v>0</v>
      </c>
      <c r="H62" s="15">
        <f t="shared" si="0"/>
        <v>0</v>
      </c>
      <c r="I62" s="13">
        <f t="shared" si="1"/>
        <v>0</v>
      </c>
      <c r="J62" s="13">
        <f t="shared" si="2"/>
        <v>0</v>
      </c>
      <c r="K62" s="13">
        <f t="shared" si="3"/>
        <v>0</v>
      </c>
      <c r="L62" s="13">
        <f t="shared" si="4"/>
        <v>0</v>
      </c>
    </row>
    <row r="63" spans="3:12" s="13" customFormat="1" ht="12.75" hidden="1" x14ac:dyDescent="0.25">
      <c r="C63" s="13" t="e">
        <f>PRODUCT(SUM(D63:G63)/SUM($D$4:G11,-H63))</f>
        <v>#DIV/0!</v>
      </c>
      <c r="D63" s="15">
        <f>IF(D13='Conception Eval'!$C$32,0,IF(D13='Conception Eval'!$C$33,10*$D$4,IF(D13='Conception Eval'!$C$34,25*$D$4,IF(D13='Conception Eval'!$C$35,40*$D$4,IF(D13='Conception Eval'!$C$36,50*$D$4,"")))))</f>
        <v>0</v>
      </c>
      <c r="E63" s="15">
        <f>IF(E13='Conception Eval'!$D$32,0,IF(E13='Conception Eval'!$D$33,10*$E$4,IF(E13='Conception Eval'!$D$34,25*$E$4,IF(E13='Conception Eval'!$D$35,40*$E$4,IF(E13='Conception Eval'!$D$36,50*$E$4,"")))))</f>
        <v>0</v>
      </c>
      <c r="F63" s="15">
        <f>IF(F13='Conception Eval'!$E$32,0,IF(F13='Conception Eval'!$E$33,10*$F$4,IF(F13='Conception Eval'!$E$34,25*$F$4,IF(F13='Conception Eval'!$E$35,40*$F$4,IF(F13='Conception Eval'!$E$36,50*$F$4,"")))))</f>
        <v>0</v>
      </c>
      <c r="G63" s="15">
        <f>IF(G13='Conception Eval'!$F$32,0,IF(G13='Conception Eval'!$F$33,10*$G$4,IF(G13='Conception Eval'!$F$34,25*$G$4,IF(G13='Conception Eval'!$F$35,40*$G$4,IF(G13='Conception Eval'!$F$36,50*$G$4,"")))))</f>
        <v>0</v>
      </c>
      <c r="H63" s="15">
        <f t="shared" si="0"/>
        <v>0</v>
      </c>
      <c r="I63" s="13">
        <f t="shared" si="1"/>
        <v>0</v>
      </c>
      <c r="J63" s="13">
        <f t="shared" si="2"/>
        <v>0</v>
      </c>
      <c r="K63" s="13">
        <f t="shared" si="3"/>
        <v>0</v>
      </c>
      <c r="L63" s="13">
        <f t="shared" si="4"/>
        <v>0</v>
      </c>
    </row>
    <row r="64" spans="3:12" s="13" customFormat="1" ht="12.75" hidden="1" x14ac:dyDescent="0.25">
      <c r="C64" s="13" t="e">
        <f>PRODUCT(SUM(D64:G64)/SUM($D$4:G12,-H64))</f>
        <v>#DIV/0!</v>
      </c>
      <c r="D64" s="15">
        <f>IF(D14='Conception Eval'!$C$32,0,IF(D14='Conception Eval'!$C$33,10*$D$4,IF(D14='Conception Eval'!$C$34,25*$D$4,IF(D14='Conception Eval'!$C$35,40*$D$4,IF(D14='Conception Eval'!$C$36,50*$D$4,"")))))</f>
        <v>0</v>
      </c>
      <c r="E64" s="15">
        <f>IF(E14='Conception Eval'!$D$32,0,IF(E14='Conception Eval'!$D$33,10*$E$4,IF(E14='Conception Eval'!$D$34,25*$E$4,IF(E14='Conception Eval'!$D$35,40*$E$4,IF(E14='Conception Eval'!$D$36,50*$E$4,"")))))</f>
        <v>0</v>
      </c>
      <c r="F64" s="15">
        <f>IF(F14='Conception Eval'!$E$32,0,IF(F14='Conception Eval'!$E$33,10*$F$4,IF(F14='Conception Eval'!$E$34,25*$F$4,IF(F14='Conception Eval'!$E$35,40*$F$4,IF(F14='Conception Eval'!$E$36,50*$F$4,"")))))</f>
        <v>0</v>
      </c>
      <c r="G64" s="15">
        <f>IF(G14='Conception Eval'!$F$32,0,IF(G14='Conception Eval'!$F$33,10*$G$4,IF(G14='Conception Eval'!$F$34,25*$G$4,IF(G14='Conception Eval'!$F$35,40*$G$4,IF(G14='Conception Eval'!$F$36,50*$G$4,"")))))</f>
        <v>0</v>
      </c>
      <c r="H64" s="15">
        <f t="shared" si="0"/>
        <v>0</v>
      </c>
      <c r="I64" s="13">
        <f t="shared" si="1"/>
        <v>0</v>
      </c>
      <c r="J64" s="13">
        <f t="shared" si="2"/>
        <v>0</v>
      </c>
      <c r="K64" s="13">
        <f t="shared" si="3"/>
        <v>0</v>
      </c>
      <c r="L64" s="13">
        <f t="shared" si="4"/>
        <v>0</v>
      </c>
    </row>
    <row r="65" spans="3:12" s="13" customFormat="1" ht="12.75" hidden="1" x14ac:dyDescent="0.25">
      <c r="C65" s="13" t="e">
        <f>PRODUCT(SUM(D65:G65)/SUM($D$4:G13,-H65))</f>
        <v>#DIV/0!</v>
      </c>
      <c r="D65" s="15">
        <f>IF(D15='Conception Eval'!$C$32,0,IF(D15='Conception Eval'!$C$33,10*$D$4,IF(D15='Conception Eval'!$C$34,25*$D$4,IF(D15='Conception Eval'!$C$35,40*$D$4,IF(D15='Conception Eval'!$C$36,50*$D$4,"")))))</f>
        <v>0</v>
      </c>
      <c r="E65" s="15">
        <f>IF(E15='Conception Eval'!$D$32,0,IF(E15='Conception Eval'!$D$33,10*$E$4,IF(E15='Conception Eval'!$D$34,25*$E$4,IF(E15='Conception Eval'!$D$35,40*$E$4,IF(E15='Conception Eval'!$D$36,50*$E$4,"")))))</f>
        <v>0</v>
      </c>
      <c r="F65" s="15">
        <f>IF(F15='Conception Eval'!$E$32,0,IF(F15='Conception Eval'!$E$33,10*$F$4,IF(F15='Conception Eval'!$E$34,25*$F$4,IF(F15='Conception Eval'!$E$35,40*$F$4,IF(F15='Conception Eval'!$E$36,50*$F$4,"")))))</f>
        <v>0</v>
      </c>
      <c r="G65" s="15">
        <f>IF(G15='Conception Eval'!$F$32,0,IF(G15='Conception Eval'!$F$33,10*$G$4,IF(G15='Conception Eval'!$F$34,25*$G$4,IF(G15='Conception Eval'!$F$35,40*$G$4,IF(G15='Conception Eval'!$F$36,50*$G$4,"")))))</f>
        <v>0</v>
      </c>
      <c r="H65" s="15">
        <f t="shared" si="0"/>
        <v>0</v>
      </c>
      <c r="I65" s="13">
        <f t="shared" si="1"/>
        <v>0</v>
      </c>
      <c r="J65" s="13">
        <f t="shared" si="2"/>
        <v>0</v>
      </c>
      <c r="K65" s="13">
        <f t="shared" si="3"/>
        <v>0</v>
      </c>
      <c r="L65" s="13">
        <f t="shared" si="4"/>
        <v>0</v>
      </c>
    </row>
    <row r="66" spans="3:12" s="13" customFormat="1" ht="12.75" hidden="1" x14ac:dyDescent="0.25">
      <c r="C66" s="13" t="e">
        <f>PRODUCT(SUM(D66:G66)/SUM($D$4:G14,-H66))</f>
        <v>#DIV/0!</v>
      </c>
      <c r="D66" s="15">
        <f>IF(D16='Conception Eval'!$C$32,0,IF(D16='Conception Eval'!$C$33,10*$D$4,IF(D16='Conception Eval'!$C$34,25*$D$4,IF(D16='Conception Eval'!$C$35,40*$D$4,IF(D16='Conception Eval'!$C$36,50*$D$4,"")))))</f>
        <v>0</v>
      </c>
      <c r="E66" s="15">
        <f>IF(E16='Conception Eval'!$D$32,0,IF(E16='Conception Eval'!$D$33,10*$E$4,IF(E16='Conception Eval'!$D$34,25*$E$4,IF(E16='Conception Eval'!$D$35,40*$E$4,IF(E16='Conception Eval'!$D$36,50*$E$4,"")))))</f>
        <v>0</v>
      </c>
      <c r="F66" s="15">
        <f>IF(F16='Conception Eval'!$E$32,0,IF(F16='Conception Eval'!$E$33,10*$F$4,IF(F16='Conception Eval'!$E$34,25*$F$4,IF(F16='Conception Eval'!$E$35,40*$F$4,IF(F16='Conception Eval'!$E$36,50*$F$4,"")))))</f>
        <v>0</v>
      </c>
      <c r="G66" s="15">
        <f>IF(G16='Conception Eval'!$F$32,0,IF(G16='Conception Eval'!$F$33,10*$G$4,IF(G16='Conception Eval'!$F$34,25*$G$4,IF(G16='Conception Eval'!$F$35,40*$G$4,IF(G16='Conception Eval'!$F$36,50*$G$4,"")))))</f>
        <v>0</v>
      </c>
      <c r="H66" s="15">
        <f t="shared" si="0"/>
        <v>0</v>
      </c>
      <c r="I66" s="13">
        <f t="shared" si="1"/>
        <v>0</v>
      </c>
      <c r="J66" s="13">
        <f t="shared" si="2"/>
        <v>0</v>
      </c>
      <c r="K66" s="13">
        <f t="shared" si="3"/>
        <v>0</v>
      </c>
      <c r="L66" s="13">
        <f t="shared" si="4"/>
        <v>0</v>
      </c>
    </row>
    <row r="67" spans="3:12" s="13" customFormat="1" ht="12.75" hidden="1" x14ac:dyDescent="0.25">
      <c r="C67" s="13" t="e">
        <f>PRODUCT(SUM(D67:G67)/SUM($D$4:G15,-H67))</f>
        <v>#DIV/0!</v>
      </c>
      <c r="D67" s="15">
        <f>IF(D17='Conception Eval'!$C$32,0,IF(D17='Conception Eval'!$C$33,10*$D$4,IF(D17='Conception Eval'!$C$34,25*$D$4,IF(D17='Conception Eval'!$C$35,40*$D$4,IF(D17='Conception Eval'!$C$36,50*$D$4,"")))))</f>
        <v>0</v>
      </c>
      <c r="E67" s="15">
        <f>IF(E17='Conception Eval'!$D$32,0,IF(E17='Conception Eval'!$D$33,10*$E$4,IF(E17='Conception Eval'!$D$34,25*$E$4,IF(E17='Conception Eval'!$D$35,40*$E$4,IF(E17='Conception Eval'!$D$36,50*$E$4,"")))))</f>
        <v>0</v>
      </c>
      <c r="F67" s="15">
        <f>IF(F17='Conception Eval'!$E$32,0,IF(F17='Conception Eval'!$E$33,10*$F$4,IF(F17='Conception Eval'!$E$34,25*$F$4,IF(F17='Conception Eval'!$E$35,40*$F$4,IF(F17='Conception Eval'!$E$36,50*$F$4,"")))))</f>
        <v>0</v>
      </c>
      <c r="G67" s="15">
        <f>IF(G17='Conception Eval'!$F$32,0,IF(G17='Conception Eval'!$F$33,10*$G$4,IF(G17='Conception Eval'!$F$34,25*$G$4,IF(G17='Conception Eval'!$F$35,40*$G$4,IF(G17='Conception Eval'!$F$36,50*$G$4,"")))))</f>
        <v>0</v>
      </c>
      <c r="H67" s="15">
        <f t="shared" si="0"/>
        <v>0</v>
      </c>
      <c r="I67" s="13">
        <f t="shared" si="1"/>
        <v>0</v>
      </c>
      <c r="J67" s="13">
        <f t="shared" si="2"/>
        <v>0</v>
      </c>
      <c r="K67" s="13">
        <f t="shared" si="3"/>
        <v>0</v>
      </c>
      <c r="L67" s="13">
        <f t="shared" si="4"/>
        <v>0</v>
      </c>
    </row>
    <row r="68" spans="3:12" s="13" customFormat="1" ht="12.75" hidden="1" x14ac:dyDescent="0.25">
      <c r="C68" s="13" t="e">
        <f>PRODUCT(SUM(D68:G68)/SUM($D$4:G16,-H68))</f>
        <v>#DIV/0!</v>
      </c>
      <c r="D68" s="15">
        <f>IF(D18='Conception Eval'!$C$32,0,IF(D18='Conception Eval'!$C$33,10*$D$4,IF(D18='Conception Eval'!$C$34,25*$D$4,IF(D18='Conception Eval'!$C$35,40*$D$4,IF(D18='Conception Eval'!$C$36,50*$D$4,"")))))</f>
        <v>0</v>
      </c>
      <c r="E68" s="15">
        <f>IF(E18='Conception Eval'!$D$32,0,IF(E18='Conception Eval'!$D$33,10*$E$4,IF(E18='Conception Eval'!$D$34,25*$E$4,IF(E18='Conception Eval'!$D$35,40*$E$4,IF(E18='Conception Eval'!$D$36,50*$E$4,"")))))</f>
        <v>0</v>
      </c>
      <c r="F68" s="15">
        <f>IF(F18='Conception Eval'!$E$32,0,IF(F18='Conception Eval'!$E$33,10*$F$4,IF(F18='Conception Eval'!$E$34,25*$F$4,IF(F18='Conception Eval'!$E$35,40*$F$4,IF(F18='Conception Eval'!$E$36,50*$F$4,"")))))</f>
        <v>0</v>
      </c>
      <c r="G68" s="15">
        <f>IF(G18='Conception Eval'!$F$32,0,IF(G18='Conception Eval'!$F$33,10*$G$4,IF(G18='Conception Eval'!$F$34,25*$G$4,IF(G18='Conception Eval'!$F$35,40*$G$4,IF(G18='Conception Eval'!$F$36,50*$G$4,"")))))</f>
        <v>0</v>
      </c>
      <c r="H68" s="15">
        <f t="shared" si="0"/>
        <v>0</v>
      </c>
      <c r="I68" s="13">
        <f t="shared" si="1"/>
        <v>0</v>
      </c>
      <c r="J68" s="13">
        <f t="shared" si="2"/>
        <v>0</v>
      </c>
      <c r="K68" s="13">
        <f t="shared" si="3"/>
        <v>0</v>
      </c>
      <c r="L68" s="13">
        <f t="shared" si="4"/>
        <v>0</v>
      </c>
    </row>
    <row r="69" spans="3:12" s="13" customFormat="1" ht="12.75" hidden="1" x14ac:dyDescent="0.25">
      <c r="C69" s="13" t="e">
        <f>PRODUCT(SUM(D69:G69)/SUM($D$4:G17,-H69))</f>
        <v>#DIV/0!</v>
      </c>
      <c r="D69" s="15">
        <f>IF(D19='Conception Eval'!$C$32,0,IF(D19='Conception Eval'!$C$33,10*$D$4,IF(D19='Conception Eval'!$C$34,25*$D$4,IF(D19='Conception Eval'!$C$35,40*$D$4,IF(D19='Conception Eval'!$C$36,50*$D$4,"")))))</f>
        <v>0</v>
      </c>
      <c r="E69" s="15">
        <f>IF(E19='Conception Eval'!$D$32,0,IF(E19='Conception Eval'!$D$33,10*$E$4,IF(E19='Conception Eval'!$D$34,25*$E$4,IF(E19='Conception Eval'!$D$35,40*$E$4,IF(E19='Conception Eval'!$D$36,50*$E$4,"")))))</f>
        <v>0</v>
      </c>
      <c r="F69" s="15">
        <f>IF(F19='Conception Eval'!$E$32,0,IF(F19='Conception Eval'!$E$33,10*$F$4,IF(F19='Conception Eval'!$E$34,25*$F$4,IF(F19='Conception Eval'!$E$35,40*$F$4,IF(F19='Conception Eval'!$E$36,50*$F$4,"")))))</f>
        <v>0</v>
      </c>
      <c r="G69" s="15">
        <f>IF(G19='Conception Eval'!$F$32,0,IF(G19='Conception Eval'!$F$33,10*$G$4,IF(G19='Conception Eval'!$F$34,25*$G$4,IF(G19='Conception Eval'!$F$35,40*$G$4,IF(G19='Conception Eval'!$F$36,50*$G$4,"")))))</f>
        <v>0</v>
      </c>
      <c r="H69" s="15">
        <f t="shared" si="0"/>
        <v>0</v>
      </c>
      <c r="I69" s="13">
        <f t="shared" si="1"/>
        <v>0</v>
      </c>
      <c r="J69" s="13">
        <f t="shared" si="2"/>
        <v>0</v>
      </c>
      <c r="K69" s="13">
        <f t="shared" si="3"/>
        <v>0</v>
      </c>
      <c r="L69" s="13">
        <f t="shared" si="4"/>
        <v>0</v>
      </c>
    </row>
    <row r="70" spans="3:12" s="13" customFormat="1" ht="12.75" hidden="1" x14ac:dyDescent="0.25">
      <c r="C70" s="13" t="e">
        <f>PRODUCT(SUM(D70:G70)/SUM($D$4:G18,-H70))</f>
        <v>#DIV/0!</v>
      </c>
      <c r="D70" s="15">
        <f>IF(D20='Conception Eval'!$C$32,0,IF(D20='Conception Eval'!$C$33,10*$D$4,IF(D20='Conception Eval'!$C$34,25*$D$4,IF(D20='Conception Eval'!$C$35,40*$D$4,IF(D20='Conception Eval'!$C$36,50*$D$4,"")))))</f>
        <v>0</v>
      </c>
      <c r="E70" s="15">
        <f>IF(E20='Conception Eval'!$D$32,0,IF(E20='Conception Eval'!$D$33,10*$E$4,IF(E20='Conception Eval'!$D$34,25*$E$4,IF(E20='Conception Eval'!$D$35,40*$E$4,IF(E20='Conception Eval'!$D$36,50*$E$4,"")))))</f>
        <v>0</v>
      </c>
      <c r="F70" s="15">
        <f>IF(F20='Conception Eval'!$E$32,0,IF(F20='Conception Eval'!$E$33,10*$F$4,IF(F20='Conception Eval'!$E$34,25*$F$4,IF(F20='Conception Eval'!$E$35,40*$F$4,IF(F20='Conception Eval'!$E$36,50*$F$4,"")))))</f>
        <v>0</v>
      </c>
      <c r="G70" s="15">
        <f>IF(G20='Conception Eval'!$F$32,0,IF(G20='Conception Eval'!$F$33,10*$G$4,IF(G20='Conception Eval'!$F$34,25*$G$4,IF(G20='Conception Eval'!$F$35,40*$G$4,IF(G20='Conception Eval'!$F$36,50*$G$4,"")))))</f>
        <v>0</v>
      </c>
      <c r="H70" s="15">
        <f t="shared" si="0"/>
        <v>0</v>
      </c>
      <c r="I70" s="13">
        <f t="shared" si="1"/>
        <v>0</v>
      </c>
      <c r="J70" s="13">
        <f t="shared" si="2"/>
        <v>0</v>
      </c>
      <c r="K70" s="13">
        <f t="shared" si="3"/>
        <v>0</v>
      </c>
      <c r="L70" s="13">
        <f t="shared" si="4"/>
        <v>0</v>
      </c>
    </row>
    <row r="71" spans="3:12" s="13" customFormat="1" ht="12.75" hidden="1" x14ac:dyDescent="0.25">
      <c r="C71" s="13" t="e">
        <f>PRODUCT(SUM(D71:G71)/SUM($D$4:G19,-H71))</f>
        <v>#DIV/0!</v>
      </c>
      <c r="D71" s="15">
        <f>IF(D21='Conception Eval'!$C$32,0,IF(D21='Conception Eval'!$C$33,10*$D$4,IF(D21='Conception Eval'!$C$34,25*$D$4,IF(D21='Conception Eval'!$C$35,40*$D$4,IF(D21='Conception Eval'!$C$36,50*$D$4,"")))))</f>
        <v>0</v>
      </c>
      <c r="E71" s="15">
        <f>IF(E21='Conception Eval'!$D$32,0,IF(E21='Conception Eval'!$D$33,10*$E$4,IF(E21='Conception Eval'!$D$34,25*$E$4,IF(E21='Conception Eval'!$D$35,40*$E$4,IF(E21='Conception Eval'!$D$36,50*$E$4,"")))))</f>
        <v>0</v>
      </c>
      <c r="F71" s="15">
        <f>IF(F21='Conception Eval'!$E$32,0,IF(F21='Conception Eval'!$E$33,10*$F$4,IF(F21='Conception Eval'!$E$34,25*$F$4,IF(F21='Conception Eval'!$E$35,40*$F$4,IF(F21='Conception Eval'!$E$36,50*$F$4,"")))))</f>
        <v>0</v>
      </c>
      <c r="G71" s="15">
        <f>IF(G21='Conception Eval'!$F$32,0,IF(G21='Conception Eval'!$F$33,10*$G$4,IF(G21='Conception Eval'!$F$34,25*$G$4,IF(G21='Conception Eval'!$F$35,40*$G$4,IF(G21='Conception Eval'!$F$36,50*$G$4,"")))))</f>
        <v>0</v>
      </c>
      <c r="H71" s="15">
        <f t="shared" si="0"/>
        <v>0</v>
      </c>
      <c r="I71" s="13">
        <f t="shared" si="1"/>
        <v>0</v>
      </c>
      <c r="J71" s="13">
        <f t="shared" si="2"/>
        <v>0</v>
      </c>
      <c r="K71" s="13">
        <f t="shared" si="3"/>
        <v>0</v>
      </c>
      <c r="L71" s="13">
        <f t="shared" si="4"/>
        <v>0</v>
      </c>
    </row>
    <row r="72" spans="3:12" s="13" customFormat="1" ht="12.75" hidden="1" x14ac:dyDescent="0.25">
      <c r="C72" s="13" t="e">
        <f>PRODUCT(SUM(D72:G72)/SUM($D$4:G20,-H72))</f>
        <v>#DIV/0!</v>
      </c>
      <c r="D72" s="15">
        <f>IF(D22='Conception Eval'!$C$32,0,IF(D22='Conception Eval'!$C$33,10*$D$4,IF(D22='Conception Eval'!$C$34,25*$D$4,IF(D22='Conception Eval'!$C$35,40*$D$4,IF(D22='Conception Eval'!$C$36,50*$D$4,"")))))</f>
        <v>0</v>
      </c>
      <c r="E72" s="15">
        <f>IF(E22='Conception Eval'!$D$32,0,IF(E22='Conception Eval'!$D$33,10*$E$4,IF(E22='Conception Eval'!$D$34,25*$E$4,IF(E22='Conception Eval'!$D$35,40*$E$4,IF(E22='Conception Eval'!$D$36,50*$E$4,"")))))</f>
        <v>0</v>
      </c>
      <c r="F72" s="15">
        <f>IF(F22='Conception Eval'!$E$32,0,IF(F22='Conception Eval'!$E$33,10*$F$4,IF(F22='Conception Eval'!$E$34,25*$F$4,IF(F22='Conception Eval'!$E$35,40*$F$4,IF(F22='Conception Eval'!$E$36,50*$F$4,"")))))</f>
        <v>0</v>
      </c>
      <c r="G72" s="15">
        <f>IF(G22='Conception Eval'!$F$32,0,IF(G22='Conception Eval'!$F$33,10*$G$4,IF(G22='Conception Eval'!$F$34,25*$G$4,IF(G22='Conception Eval'!$F$35,40*$G$4,IF(G22='Conception Eval'!$F$36,50*$G$4,"")))))</f>
        <v>0</v>
      </c>
      <c r="H72" s="15">
        <f t="shared" si="0"/>
        <v>0</v>
      </c>
      <c r="I72" s="13">
        <f t="shared" si="1"/>
        <v>0</v>
      </c>
      <c r="J72" s="13">
        <f t="shared" si="2"/>
        <v>0</v>
      </c>
      <c r="K72" s="13">
        <f t="shared" si="3"/>
        <v>0</v>
      </c>
      <c r="L72" s="13">
        <f t="shared" si="4"/>
        <v>0</v>
      </c>
    </row>
    <row r="73" spans="3:12" s="13" customFormat="1" ht="12.75" hidden="1" x14ac:dyDescent="0.25">
      <c r="C73" s="13" t="e">
        <f>PRODUCT(SUM(D73:G73)/SUM($D$4:G21,-H73))</f>
        <v>#DIV/0!</v>
      </c>
      <c r="D73" s="15">
        <f>IF(D23='Conception Eval'!$C$32,0,IF(D23='Conception Eval'!$C$33,10*$D$4,IF(D23='Conception Eval'!$C$34,25*$D$4,IF(D23='Conception Eval'!$C$35,40*$D$4,IF(D23='Conception Eval'!$C$36,50*$D$4,"")))))</f>
        <v>0</v>
      </c>
      <c r="E73" s="15">
        <f>IF(E23='Conception Eval'!$D$32,0,IF(E23='Conception Eval'!$D$33,10*$E$4,IF(E23='Conception Eval'!$D$34,25*$E$4,IF(E23='Conception Eval'!$D$35,40*$E$4,IF(E23='Conception Eval'!$D$36,50*$E$4,"")))))</f>
        <v>0</v>
      </c>
      <c r="F73" s="15">
        <f>IF(F23='Conception Eval'!$E$32,0,IF(F23='Conception Eval'!$E$33,10*$F$4,IF(F23='Conception Eval'!$E$34,25*$F$4,IF(F23='Conception Eval'!$E$35,40*$F$4,IF(F23='Conception Eval'!$E$36,50*$F$4,"")))))</f>
        <v>0</v>
      </c>
      <c r="G73" s="15">
        <f>IF(G23='Conception Eval'!$F$32,0,IF(G23='Conception Eval'!$F$33,10*$G$4,IF(G23='Conception Eval'!$F$34,25*$G$4,IF(G23='Conception Eval'!$F$35,40*$G$4,IF(G23='Conception Eval'!$F$36,50*$G$4,"")))))</f>
        <v>0</v>
      </c>
      <c r="H73" s="15">
        <f t="shared" si="0"/>
        <v>0</v>
      </c>
      <c r="I73" s="13">
        <f t="shared" si="1"/>
        <v>0</v>
      </c>
      <c r="J73" s="13">
        <f t="shared" si="2"/>
        <v>0</v>
      </c>
      <c r="K73" s="13">
        <f t="shared" si="3"/>
        <v>0</v>
      </c>
      <c r="L73" s="13">
        <f t="shared" si="4"/>
        <v>0</v>
      </c>
    </row>
    <row r="74" spans="3:12" s="13" customFormat="1" ht="12.75" hidden="1" x14ac:dyDescent="0.25">
      <c r="C74" s="13" t="e">
        <f>PRODUCT(SUM(D74:G74)/SUM($D$4:G22,-H74))</f>
        <v>#DIV/0!</v>
      </c>
      <c r="D74" s="15">
        <f>IF(D24='Conception Eval'!$C$32,0,IF(D24='Conception Eval'!$C$33,10*$D$4,IF(D24='Conception Eval'!$C$34,25*$D$4,IF(D24='Conception Eval'!$C$35,40*$D$4,IF(D24='Conception Eval'!$C$36,50*$D$4,"")))))</f>
        <v>0</v>
      </c>
      <c r="E74" s="15">
        <f>IF(E24='Conception Eval'!$D$32,0,IF(E24='Conception Eval'!$D$33,10*$E$4,IF(E24='Conception Eval'!$D$34,25*$E$4,IF(E24='Conception Eval'!$D$35,40*$E$4,IF(E24='Conception Eval'!$D$36,50*$E$4,"")))))</f>
        <v>0</v>
      </c>
      <c r="F74" s="15">
        <f>IF(F24='Conception Eval'!$E$32,0,IF(F24='Conception Eval'!$E$33,10*$F$4,IF(F24='Conception Eval'!$E$34,25*$F$4,IF(F24='Conception Eval'!$E$35,40*$F$4,IF(F24='Conception Eval'!$E$36,50*$F$4,"")))))</f>
        <v>0</v>
      </c>
      <c r="G74" s="15">
        <f>IF(G24='Conception Eval'!$F$32,0,IF(G24='Conception Eval'!$F$33,10*$G$4,IF(G24='Conception Eval'!$F$34,25*$G$4,IF(G24='Conception Eval'!$F$35,40*$G$4,IF(G24='Conception Eval'!$F$36,50*$G$4,"")))))</f>
        <v>0</v>
      </c>
      <c r="H74" s="15">
        <f t="shared" si="0"/>
        <v>0</v>
      </c>
      <c r="I74" s="13">
        <f t="shared" si="1"/>
        <v>0</v>
      </c>
      <c r="J74" s="13">
        <f t="shared" si="2"/>
        <v>0</v>
      </c>
      <c r="K74" s="13">
        <f t="shared" si="3"/>
        <v>0</v>
      </c>
      <c r="L74" s="13">
        <f t="shared" si="4"/>
        <v>0</v>
      </c>
    </row>
    <row r="75" spans="3:12" s="13" customFormat="1" ht="12.75" hidden="1" x14ac:dyDescent="0.25">
      <c r="C75" s="13" t="e">
        <f>PRODUCT(SUM(D75:G75)/SUM($D$4:G23,-H75))</f>
        <v>#DIV/0!</v>
      </c>
      <c r="D75" s="15">
        <f>IF(D25='Conception Eval'!$C$32,0,IF(D25='Conception Eval'!$C$33,10*$D$4,IF(D25='Conception Eval'!$C$34,25*$D$4,IF(D25='Conception Eval'!$C$35,40*$D$4,IF(D25='Conception Eval'!$C$36,50*$D$4,"")))))</f>
        <v>0</v>
      </c>
      <c r="E75" s="15">
        <f>IF(E25='Conception Eval'!$D$32,0,IF(E25='Conception Eval'!$D$33,10*$E$4,IF(E25='Conception Eval'!$D$34,25*$E$4,IF(E25='Conception Eval'!$D$35,40*$E$4,IF(E25='Conception Eval'!$D$36,50*$E$4,"")))))</f>
        <v>0</v>
      </c>
      <c r="F75" s="15">
        <f>IF(F25='Conception Eval'!$E$32,0,IF(F25='Conception Eval'!$E$33,10*$F$4,IF(F25='Conception Eval'!$E$34,25*$F$4,IF(F25='Conception Eval'!$E$35,40*$F$4,IF(F25='Conception Eval'!$E$36,50*$F$4,"")))))</f>
        <v>0</v>
      </c>
      <c r="G75" s="15">
        <f>IF(G25='Conception Eval'!$F$32,0,IF(G25='Conception Eval'!$F$33,10*$G$4,IF(G25='Conception Eval'!$F$34,25*$G$4,IF(G25='Conception Eval'!$F$35,40*$G$4,IF(G25='Conception Eval'!$F$36,50*$G$4,"")))))</f>
        <v>0</v>
      </c>
      <c r="H75" s="15">
        <f t="shared" si="0"/>
        <v>0</v>
      </c>
      <c r="I75" s="13">
        <f t="shared" si="1"/>
        <v>0</v>
      </c>
      <c r="J75" s="13">
        <f t="shared" si="2"/>
        <v>0</v>
      </c>
      <c r="K75" s="13">
        <f t="shared" si="3"/>
        <v>0</v>
      </c>
      <c r="L75" s="13">
        <f t="shared" si="4"/>
        <v>0</v>
      </c>
    </row>
    <row r="76" spans="3:12" s="13" customFormat="1" ht="12.75" hidden="1" x14ac:dyDescent="0.25">
      <c r="C76" s="13" t="e">
        <f>PRODUCT(SUM(D76:G76)/SUM($D$4:G24,-H76))</f>
        <v>#DIV/0!</v>
      </c>
      <c r="D76" s="15">
        <f>IF(D26='Conception Eval'!$C$32,0,IF(D26='Conception Eval'!$C$33,10*$D$4,IF(D26='Conception Eval'!$C$34,25*$D$4,IF(D26='Conception Eval'!$C$35,40*$D$4,IF(D26='Conception Eval'!$C$36,50*$D$4,"")))))</f>
        <v>0</v>
      </c>
      <c r="E76" s="15">
        <f>IF(E26='Conception Eval'!$D$32,0,IF(E26='Conception Eval'!$D$33,10*$E$4,IF(E26='Conception Eval'!$D$34,25*$E$4,IF(E26='Conception Eval'!$D$35,40*$E$4,IF(E26='Conception Eval'!$D$36,50*$E$4,"")))))</f>
        <v>0</v>
      </c>
      <c r="F76" s="15">
        <f>IF(F26='Conception Eval'!$E$32,0,IF(F26='Conception Eval'!$E$33,10*$F$4,IF(F26='Conception Eval'!$E$34,25*$F$4,IF(F26='Conception Eval'!$E$35,40*$F$4,IF(F26='Conception Eval'!$E$36,50*$F$4,"")))))</f>
        <v>0</v>
      </c>
      <c r="G76" s="15">
        <f>IF(G26='Conception Eval'!$F$32,0,IF(G26='Conception Eval'!$F$33,10*$G$4,IF(G26='Conception Eval'!$F$34,25*$G$4,IF(G26='Conception Eval'!$F$35,40*$G$4,IF(G26='Conception Eval'!$F$36,50*$G$4,"")))))</f>
        <v>0</v>
      </c>
      <c r="H76" s="15">
        <f t="shared" si="0"/>
        <v>0</v>
      </c>
      <c r="I76" s="13">
        <f t="shared" si="1"/>
        <v>0</v>
      </c>
      <c r="J76" s="13">
        <f t="shared" si="2"/>
        <v>0</v>
      </c>
      <c r="K76" s="13">
        <f t="shared" si="3"/>
        <v>0</v>
      </c>
      <c r="L76" s="13">
        <f t="shared" si="4"/>
        <v>0</v>
      </c>
    </row>
    <row r="77" spans="3:12" s="13" customFormat="1" ht="12.75" hidden="1" x14ac:dyDescent="0.25">
      <c r="C77" s="13" t="e">
        <f>PRODUCT(SUM(D77:G77)/SUM($D$4:G25,-H77))</f>
        <v>#DIV/0!</v>
      </c>
      <c r="D77" s="15">
        <f>IF(D27='Conception Eval'!$C$32,0,IF(D27='Conception Eval'!$C$33,10*$D$4,IF(D27='Conception Eval'!$C$34,25*$D$4,IF(D27='Conception Eval'!$C$35,40*$D$4,IF(D27='Conception Eval'!$C$36,50*$D$4,"")))))</f>
        <v>0</v>
      </c>
      <c r="E77" s="15">
        <f>IF(E27='Conception Eval'!$D$32,0,IF(E27='Conception Eval'!$D$33,10*$E$4,IF(E27='Conception Eval'!$D$34,25*$E$4,IF(E27='Conception Eval'!$D$35,40*$E$4,IF(E27='Conception Eval'!$D$36,50*$E$4,"")))))</f>
        <v>0</v>
      </c>
      <c r="F77" s="15">
        <f>IF(F27='Conception Eval'!$E$32,0,IF(F27='Conception Eval'!$E$33,10*$F$4,IF(F27='Conception Eval'!$E$34,25*$F$4,IF(F27='Conception Eval'!$E$35,40*$F$4,IF(F27='Conception Eval'!$E$36,50*$F$4,"")))))</f>
        <v>0</v>
      </c>
      <c r="G77" s="15">
        <f>IF(G27='Conception Eval'!$F$32,0,IF(G27='Conception Eval'!$F$33,10*$G$4,IF(G27='Conception Eval'!$F$34,25*$G$4,IF(G27='Conception Eval'!$F$35,40*$G$4,IF(G27='Conception Eval'!$F$36,50*$G$4,"")))))</f>
        <v>0</v>
      </c>
      <c r="H77" s="15">
        <f t="shared" si="0"/>
        <v>0</v>
      </c>
      <c r="I77" s="13">
        <f t="shared" si="1"/>
        <v>0</v>
      </c>
      <c r="J77" s="13">
        <f t="shared" si="2"/>
        <v>0</v>
      </c>
      <c r="K77" s="13">
        <f t="shared" si="3"/>
        <v>0</v>
      </c>
      <c r="L77" s="13">
        <f t="shared" si="4"/>
        <v>0</v>
      </c>
    </row>
    <row r="78" spans="3:12" s="13" customFormat="1" ht="12.75" hidden="1" x14ac:dyDescent="0.25">
      <c r="C78" s="13" t="e">
        <f>PRODUCT(SUM(D78:G78)/SUM($D$4:G26,-H78))</f>
        <v>#DIV/0!</v>
      </c>
      <c r="D78" s="15">
        <f>IF(D28='Conception Eval'!$C$32,0,IF(D28='Conception Eval'!$C$33,10*$D$4,IF(D28='Conception Eval'!$C$34,25*$D$4,IF(D28='Conception Eval'!$C$35,40*$D$4,IF(D28='Conception Eval'!$C$36,50*$D$4,"")))))</f>
        <v>0</v>
      </c>
      <c r="E78" s="15">
        <f>IF(E28='Conception Eval'!$D$32,0,IF(E28='Conception Eval'!$D$33,10*$E$4,IF(E28='Conception Eval'!$D$34,25*$E$4,IF(E28='Conception Eval'!$D$35,40*$E$4,IF(E28='Conception Eval'!$D$36,50*$E$4,"")))))</f>
        <v>0</v>
      </c>
      <c r="F78" s="15">
        <f>IF(F28='Conception Eval'!$E$32,0,IF(F28='Conception Eval'!$E$33,10*$F$4,IF(F28='Conception Eval'!$E$34,25*$F$4,IF(F28='Conception Eval'!$E$35,40*$F$4,IF(F28='Conception Eval'!$E$36,50*$F$4,"")))))</f>
        <v>0</v>
      </c>
      <c r="G78" s="15">
        <f>IF(G28='Conception Eval'!$F$32,0,IF(G28='Conception Eval'!$F$33,10*$G$4,IF(G28='Conception Eval'!$F$34,25*$G$4,IF(G28='Conception Eval'!$F$35,40*$G$4,IF(G28='Conception Eval'!$F$36,50*$G$4,"")))))</f>
        <v>0</v>
      </c>
      <c r="H78" s="15">
        <f t="shared" si="0"/>
        <v>0</v>
      </c>
      <c r="I78" s="13">
        <f t="shared" si="1"/>
        <v>0</v>
      </c>
      <c r="J78" s="13">
        <f t="shared" si="2"/>
        <v>0</v>
      </c>
      <c r="K78" s="13">
        <f t="shared" si="3"/>
        <v>0</v>
      </c>
      <c r="L78" s="13">
        <f t="shared" si="4"/>
        <v>0</v>
      </c>
    </row>
    <row r="79" spans="3:12" s="13" customFormat="1" ht="12.75" hidden="1" x14ac:dyDescent="0.25">
      <c r="C79" s="13" t="e">
        <f>PRODUCT(SUM(D79:G79)/SUM($D$4:G27,-H79))</f>
        <v>#DIV/0!</v>
      </c>
      <c r="D79" s="15">
        <f>IF(D29='Conception Eval'!$C$32,0,IF(D29='Conception Eval'!$C$33,10*$D$4,IF(D29='Conception Eval'!$C$34,25*$D$4,IF(D29='Conception Eval'!$C$35,40*$D$4,IF(D29='Conception Eval'!$C$36,50*$D$4,"")))))</f>
        <v>0</v>
      </c>
      <c r="E79" s="15">
        <f>IF(E29='Conception Eval'!$D$32,0,IF(E29='Conception Eval'!$D$33,10*$E$4,IF(E29='Conception Eval'!$D$34,25*$E$4,IF(E29='Conception Eval'!$D$35,40*$E$4,IF(E29='Conception Eval'!$D$36,50*$E$4,"")))))</f>
        <v>0</v>
      </c>
      <c r="F79" s="15">
        <f>IF(F29='Conception Eval'!$E$32,0,IF(F29='Conception Eval'!$E$33,10*$F$4,IF(F29='Conception Eval'!$E$34,25*$F$4,IF(F29='Conception Eval'!$E$35,40*$F$4,IF(F29='Conception Eval'!$E$36,50*$F$4,"")))))</f>
        <v>0</v>
      </c>
      <c r="G79" s="15">
        <f>IF(G29='Conception Eval'!$F$32,0,IF(G29='Conception Eval'!$F$33,10*$G$4,IF(G29='Conception Eval'!$F$34,25*$G$4,IF(G29='Conception Eval'!$F$35,40*$G$4,IF(G29='Conception Eval'!$F$36,50*$G$4,"")))))</f>
        <v>0</v>
      </c>
      <c r="H79" s="15">
        <f t="shared" si="0"/>
        <v>0</v>
      </c>
      <c r="I79" s="13">
        <f t="shared" si="1"/>
        <v>0</v>
      </c>
      <c r="J79" s="13">
        <f t="shared" si="2"/>
        <v>0</v>
      </c>
      <c r="K79" s="13">
        <f t="shared" si="3"/>
        <v>0</v>
      </c>
      <c r="L79" s="13">
        <f t="shared" si="4"/>
        <v>0</v>
      </c>
    </row>
    <row r="80" spans="3:12" s="13" customFormat="1" ht="12.75" hidden="1" x14ac:dyDescent="0.25">
      <c r="C80" s="13" t="e">
        <f>PRODUCT(SUM(D80:G80)/SUM($D$4:G28,-H80))</f>
        <v>#DIV/0!</v>
      </c>
      <c r="D80" s="15">
        <f>IF(D30='Conception Eval'!$C$32,0,IF(D30='Conception Eval'!$C$33,10*$D$4,IF(D30='Conception Eval'!$C$34,25*$D$4,IF(D30='Conception Eval'!$C$35,40*$D$4,IF(D30='Conception Eval'!$C$36,50*$D$4,"")))))</f>
        <v>0</v>
      </c>
      <c r="E80" s="15">
        <f>IF(E30='Conception Eval'!$D$32,0,IF(E30='Conception Eval'!$D$33,10*$E$4,IF(E30='Conception Eval'!$D$34,25*$E$4,IF(E30='Conception Eval'!$D$35,40*$E$4,IF(E30='Conception Eval'!$D$36,50*$E$4,"")))))</f>
        <v>0</v>
      </c>
      <c r="F80" s="15">
        <f>IF(F30='Conception Eval'!$E$32,0,IF(F30='Conception Eval'!$E$33,10*$F$4,IF(F30='Conception Eval'!$E$34,25*$F$4,IF(F30='Conception Eval'!$E$35,40*$F$4,IF(F30='Conception Eval'!$E$36,50*$F$4,"")))))</f>
        <v>0</v>
      </c>
      <c r="G80" s="15">
        <f>IF(G30='Conception Eval'!$F$32,0,IF(G30='Conception Eval'!$F$33,10*$G$4,IF(G30='Conception Eval'!$F$34,25*$G$4,IF(G30='Conception Eval'!$F$35,40*$G$4,IF(G30='Conception Eval'!$F$36,50*$G$4,"")))))</f>
        <v>0</v>
      </c>
      <c r="H80" s="15">
        <f t="shared" si="0"/>
        <v>0</v>
      </c>
      <c r="I80" s="13">
        <f t="shared" si="1"/>
        <v>0</v>
      </c>
      <c r="J80" s="13">
        <f t="shared" si="2"/>
        <v>0</v>
      </c>
      <c r="K80" s="13">
        <f t="shared" si="3"/>
        <v>0</v>
      </c>
      <c r="L80" s="13">
        <f t="shared" si="4"/>
        <v>0</v>
      </c>
    </row>
    <row r="81" spans="3:12" s="13" customFormat="1" ht="12.75" hidden="1" x14ac:dyDescent="0.25">
      <c r="C81" s="13" t="e">
        <f>PRODUCT(SUM(D81:G81)/SUM($D$4:G29,-H81))</f>
        <v>#DIV/0!</v>
      </c>
      <c r="D81" s="15">
        <f>IF(D31='Conception Eval'!$C$32,0,IF(D31='Conception Eval'!$C$33,10*$D$4,IF(D31='Conception Eval'!$C$34,25*$D$4,IF(D31='Conception Eval'!$C$35,40*$D$4,IF(D31='Conception Eval'!$C$36,50*$D$4,"")))))</f>
        <v>0</v>
      </c>
      <c r="E81" s="15">
        <f>IF(E31='Conception Eval'!$D$32,0,IF(E31='Conception Eval'!$D$33,10*$E$4,IF(E31='Conception Eval'!$D$34,25*$E$4,IF(E31='Conception Eval'!$D$35,40*$E$4,IF(E31='Conception Eval'!$D$36,50*$E$4,"")))))</f>
        <v>0</v>
      </c>
      <c r="F81" s="15">
        <f>IF(F31='Conception Eval'!$E$32,0,IF(F31='Conception Eval'!$E$33,10*$F$4,IF(F31='Conception Eval'!$E$34,25*$F$4,IF(F31='Conception Eval'!$E$35,40*$F$4,IF(F31='Conception Eval'!$E$36,50*$F$4,"")))))</f>
        <v>0</v>
      </c>
      <c r="G81" s="15">
        <f>IF(G31='Conception Eval'!$F$32,0,IF(G31='Conception Eval'!$F$33,10*$G$4,IF(G31='Conception Eval'!$F$34,25*$G$4,IF(G31='Conception Eval'!$F$35,40*$G$4,IF(G31='Conception Eval'!$F$36,50*$G$4,"")))))</f>
        <v>0</v>
      </c>
      <c r="H81" s="15">
        <f t="shared" si="0"/>
        <v>0</v>
      </c>
      <c r="I81" s="13">
        <f t="shared" si="1"/>
        <v>0</v>
      </c>
      <c r="J81" s="13">
        <f t="shared" si="2"/>
        <v>0</v>
      </c>
      <c r="K81" s="13">
        <f t="shared" si="3"/>
        <v>0</v>
      </c>
      <c r="L81" s="13">
        <f t="shared" si="4"/>
        <v>0</v>
      </c>
    </row>
    <row r="82" spans="3:12" s="13" customFormat="1" ht="12.75" hidden="1" x14ac:dyDescent="0.25">
      <c r="C82" s="13" t="e">
        <f>PRODUCT(SUM(D82:G82)/SUM($D$4:G30,-H82))</f>
        <v>#DIV/0!</v>
      </c>
      <c r="D82" s="15">
        <f>IF(D32='Conception Eval'!$C$32,0,IF(D32='Conception Eval'!$C$33,10*$D$4,IF(D32='Conception Eval'!$C$34,25*$D$4,IF(D32='Conception Eval'!$C$35,40*$D$4,IF(D32='Conception Eval'!$C$36,50*$D$4,"")))))</f>
        <v>0</v>
      </c>
      <c r="E82" s="15">
        <f>IF(E32='Conception Eval'!$D$32,0,IF(E32='Conception Eval'!$D$33,10*$E$4,IF(E32='Conception Eval'!$D$34,25*$E$4,IF(E32='Conception Eval'!$D$35,40*$E$4,IF(E32='Conception Eval'!$D$36,50*$E$4,"")))))</f>
        <v>0</v>
      </c>
      <c r="F82" s="15">
        <f>IF(F32='Conception Eval'!$E$32,0,IF(F32='Conception Eval'!$E$33,10*$F$4,IF(F32='Conception Eval'!$E$34,25*$F$4,IF(F32='Conception Eval'!$E$35,40*$F$4,IF(F32='Conception Eval'!$E$36,50*$F$4,"")))))</f>
        <v>0</v>
      </c>
      <c r="G82" s="15">
        <f>IF(G32='Conception Eval'!$F$32,0,IF(G32='Conception Eval'!$F$33,10*$G$4,IF(G32='Conception Eval'!$F$34,25*$G$4,IF(G32='Conception Eval'!$F$35,40*$G$4,IF(G32='Conception Eval'!$F$36,50*$G$4,"")))))</f>
        <v>0</v>
      </c>
      <c r="H82" s="15">
        <f t="shared" si="0"/>
        <v>0</v>
      </c>
      <c r="I82" s="13">
        <f t="shared" si="1"/>
        <v>0</v>
      </c>
      <c r="J82" s="13">
        <f t="shared" si="2"/>
        <v>0</v>
      </c>
      <c r="K82" s="13">
        <f t="shared" si="3"/>
        <v>0</v>
      </c>
      <c r="L82" s="13">
        <f t="shared" si="4"/>
        <v>0</v>
      </c>
    </row>
    <row r="83" spans="3:12" s="13" customFormat="1" ht="12.75" hidden="1" x14ac:dyDescent="0.25">
      <c r="C83" s="13" t="e">
        <f>PRODUCT(SUM(D83:G83)/SUM($D$4:G31,-H83))</f>
        <v>#DIV/0!</v>
      </c>
      <c r="D83" s="15">
        <f>IF(D33='Conception Eval'!$C$32,0,IF(D33='Conception Eval'!$C$33,10*$D$4,IF(D33='Conception Eval'!$C$34,25*$D$4,IF(D33='Conception Eval'!$C$35,40*$D$4,IF(D33='Conception Eval'!$C$36,50*$D$4,"")))))</f>
        <v>0</v>
      </c>
      <c r="E83" s="15">
        <f>IF(E33='Conception Eval'!$D$32,0,IF(E33='Conception Eval'!$D$33,10*$E$4,IF(E33='Conception Eval'!$D$34,25*$E$4,IF(E33='Conception Eval'!$D$35,40*$E$4,IF(E33='Conception Eval'!$D$36,50*$E$4,"")))))</f>
        <v>0</v>
      </c>
      <c r="F83" s="15">
        <f>IF(F33='Conception Eval'!$E$32,0,IF(F33='Conception Eval'!$E$33,10*$F$4,IF(F33='Conception Eval'!$E$34,25*$F$4,IF(F33='Conception Eval'!$E$35,40*$F$4,IF(F33='Conception Eval'!$E$36,50*$F$4,"")))))</f>
        <v>0</v>
      </c>
      <c r="G83" s="15">
        <f>IF(G33='Conception Eval'!$F$32,0,IF(G33='Conception Eval'!$F$33,10*$G$4,IF(G33='Conception Eval'!$F$34,25*$G$4,IF(G33='Conception Eval'!$F$35,40*$G$4,IF(G33='Conception Eval'!$F$36,50*$G$4,"")))))</f>
        <v>0</v>
      </c>
      <c r="H83" s="15">
        <f t="shared" si="0"/>
        <v>0</v>
      </c>
      <c r="I83" s="13">
        <f t="shared" si="1"/>
        <v>0</v>
      </c>
      <c r="J83" s="13">
        <f t="shared" si="2"/>
        <v>0</v>
      </c>
      <c r="K83" s="13">
        <f t="shared" si="3"/>
        <v>0</v>
      </c>
      <c r="L83" s="13">
        <f t="shared" si="4"/>
        <v>0</v>
      </c>
    </row>
    <row r="84" spans="3:12" s="13" customFormat="1" ht="12.75" hidden="1" x14ac:dyDescent="0.25">
      <c r="C84" s="13" t="e">
        <f>PRODUCT(SUM(D84:G84)/SUM($D$4:G32,-H84))</f>
        <v>#DIV/0!</v>
      </c>
      <c r="D84" s="15">
        <f>IF(D34='Conception Eval'!$C$32,0,IF(D34='Conception Eval'!$C$33,10*$D$4,IF(D34='Conception Eval'!$C$34,25*$D$4,IF(D34='Conception Eval'!$C$35,40*$D$4,IF(D34='Conception Eval'!$C$36,50*$D$4,"")))))</f>
        <v>0</v>
      </c>
      <c r="E84" s="15">
        <f>IF(E34='Conception Eval'!$D$32,0,IF(E34='Conception Eval'!$D$33,10*$E$4,IF(E34='Conception Eval'!$D$34,25*$E$4,IF(E34='Conception Eval'!$D$35,40*$E$4,IF(E34='Conception Eval'!$D$36,50*$E$4,"")))))</f>
        <v>0</v>
      </c>
      <c r="F84" s="15">
        <f>IF(F34='Conception Eval'!$E$32,0,IF(F34='Conception Eval'!$E$33,10*$F$4,IF(F34='Conception Eval'!$E$34,25*$F$4,IF(F34='Conception Eval'!$E$35,40*$F$4,IF(F34='Conception Eval'!$E$36,50*$F$4,"")))))</f>
        <v>0</v>
      </c>
      <c r="G84" s="15">
        <f>IF(G34='Conception Eval'!$F$32,0,IF(G34='Conception Eval'!$F$33,10*$G$4,IF(G34='Conception Eval'!$F$34,25*$G$4,IF(G34='Conception Eval'!$F$35,40*$G$4,IF(G34='Conception Eval'!$F$36,50*$G$4,"")))))</f>
        <v>0</v>
      </c>
      <c r="H84" s="15">
        <f t="shared" si="0"/>
        <v>0</v>
      </c>
      <c r="I84" s="13">
        <f t="shared" si="1"/>
        <v>0</v>
      </c>
      <c r="J84" s="13">
        <f t="shared" si="2"/>
        <v>0</v>
      </c>
      <c r="K84" s="13">
        <f t="shared" si="3"/>
        <v>0</v>
      </c>
      <c r="L84" s="13">
        <f t="shared" si="4"/>
        <v>0</v>
      </c>
    </row>
    <row r="85" spans="3:12" s="13" customFormat="1" ht="12.75" hidden="1" x14ac:dyDescent="0.25">
      <c r="C85" s="13" t="e">
        <f>PRODUCT(SUM(D85:G85)/SUM($D$4:G33,-H85))</f>
        <v>#DIV/0!</v>
      </c>
      <c r="D85" s="15">
        <f>IF(D35='Conception Eval'!$C$32,0,IF(D35='Conception Eval'!$C$33,10*$D$4,IF(D35='Conception Eval'!$C$34,25*$D$4,IF(D35='Conception Eval'!$C$35,40*$D$4,IF(D35='Conception Eval'!$C$36,50*$D$4,"")))))</f>
        <v>0</v>
      </c>
      <c r="E85" s="15">
        <f>IF(E35='Conception Eval'!$D$32,0,IF(E35='Conception Eval'!$D$33,10*$E$4,IF(E35='Conception Eval'!$D$34,25*$E$4,IF(E35='Conception Eval'!$D$35,40*$E$4,IF(E35='Conception Eval'!$D$36,50*$E$4,"")))))</f>
        <v>0</v>
      </c>
      <c r="F85" s="15">
        <f>IF(F35='Conception Eval'!$E$32,0,IF(F35='Conception Eval'!$E$33,10*$F$4,IF(F35='Conception Eval'!$E$34,25*$F$4,IF(F35='Conception Eval'!$E$35,40*$F$4,IF(F35='Conception Eval'!$E$36,50*$F$4,"")))))</f>
        <v>0</v>
      </c>
      <c r="G85" s="15">
        <f>IF(G35='Conception Eval'!$F$32,0,IF(G35='Conception Eval'!$F$33,10*$G$4,IF(G35='Conception Eval'!$F$34,25*$G$4,IF(G35='Conception Eval'!$F$35,40*$G$4,IF(G35='Conception Eval'!$F$36,50*$G$4,"")))))</f>
        <v>0</v>
      </c>
      <c r="H85" s="15">
        <f t="shared" si="0"/>
        <v>0</v>
      </c>
      <c r="I85" s="13">
        <f t="shared" si="1"/>
        <v>0</v>
      </c>
      <c r="J85" s="13">
        <f t="shared" si="2"/>
        <v>0</v>
      </c>
      <c r="K85" s="13">
        <f t="shared" si="3"/>
        <v>0</v>
      </c>
      <c r="L85" s="13">
        <f t="shared" si="4"/>
        <v>0</v>
      </c>
    </row>
    <row r="86" spans="3:12" s="13" customFormat="1" ht="12.75" hidden="1" x14ac:dyDescent="0.25">
      <c r="C86" s="13" t="e">
        <f>PRODUCT(SUM(D86:G86)/SUM($D$4:G34,-H86))</f>
        <v>#DIV/0!</v>
      </c>
      <c r="D86" s="15">
        <f>IF(D36='Conception Eval'!$C$32,0,IF(D36='Conception Eval'!$C$33,10*$D$4,IF(D36='Conception Eval'!$C$34,25*$D$4,IF(D36='Conception Eval'!$C$35,40*$D$4,IF(D36='Conception Eval'!$C$36,50*$D$4,"")))))</f>
        <v>0</v>
      </c>
      <c r="E86" s="15">
        <f>IF(E36='Conception Eval'!$D$32,0,IF(E36='Conception Eval'!$D$33,10*$E$4,IF(E36='Conception Eval'!$D$34,25*$E$4,IF(E36='Conception Eval'!$D$35,40*$E$4,IF(E36='Conception Eval'!$D$36,50*$E$4,"")))))</f>
        <v>0</v>
      </c>
      <c r="F86" s="15">
        <f>IF(F36='Conception Eval'!$E$32,0,IF(F36='Conception Eval'!$E$33,10*$F$4,IF(F36='Conception Eval'!$E$34,25*$F$4,IF(F36='Conception Eval'!$E$35,40*$F$4,IF(F36='Conception Eval'!$E$36,50*$F$4,"")))))</f>
        <v>0</v>
      </c>
      <c r="G86" s="15">
        <f>IF(G36='Conception Eval'!$F$32,0,IF(G36='Conception Eval'!$F$33,10*$G$4,IF(G36='Conception Eval'!$F$34,25*$G$4,IF(G36='Conception Eval'!$F$35,40*$G$4,IF(G36='Conception Eval'!$F$36,50*$G$4,"")))))</f>
        <v>0</v>
      </c>
      <c r="H86" s="15">
        <f t="shared" si="0"/>
        <v>0</v>
      </c>
      <c r="I86" s="13">
        <f t="shared" si="1"/>
        <v>0</v>
      </c>
      <c r="J86" s="13">
        <f t="shared" si="2"/>
        <v>0</v>
      </c>
      <c r="K86" s="13">
        <f t="shared" si="3"/>
        <v>0</v>
      </c>
      <c r="L86" s="13">
        <f t="shared" si="4"/>
        <v>0</v>
      </c>
    </row>
    <row r="87" spans="3:12" s="13" customFormat="1" ht="12.75" hidden="1" x14ac:dyDescent="0.25">
      <c r="C87" s="13" t="e">
        <f>PRODUCT(SUM(D87:G87)/SUM($D$4:G35,-H87))</f>
        <v>#DIV/0!</v>
      </c>
      <c r="D87" s="15">
        <f>IF(D37='Conception Eval'!$C$32,0,IF(D37='Conception Eval'!$C$33,10*$D$4,IF(D37='Conception Eval'!$C$34,25*$D$4,IF(D37='Conception Eval'!$C$35,40*$D$4,IF(D37='Conception Eval'!$C$36,50*$D$4,"")))))</f>
        <v>0</v>
      </c>
      <c r="E87" s="15">
        <f>IF(E37='Conception Eval'!$D$32,0,IF(E37='Conception Eval'!$D$33,10*$E$4,IF(E37='Conception Eval'!$D$34,25*$E$4,IF(E37='Conception Eval'!$D$35,40*$E$4,IF(E37='Conception Eval'!$D$36,50*$E$4,"")))))</f>
        <v>0</v>
      </c>
      <c r="F87" s="15">
        <f>IF(F37='Conception Eval'!$E$32,0,IF(F37='Conception Eval'!$E$33,10*$F$4,IF(F37='Conception Eval'!$E$34,25*$F$4,IF(F37='Conception Eval'!$E$35,40*$F$4,IF(F37='Conception Eval'!$E$36,50*$F$4,"")))))</f>
        <v>0</v>
      </c>
      <c r="G87" s="15">
        <f>IF(G37='Conception Eval'!$F$32,0,IF(G37='Conception Eval'!$F$33,10*$G$4,IF(G37='Conception Eval'!$F$34,25*$G$4,IF(G37='Conception Eval'!$F$35,40*$G$4,IF(G37='Conception Eval'!$F$36,50*$G$4,"")))))</f>
        <v>0</v>
      </c>
      <c r="H87" s="15">
        <f t="shared" si="0"/>
        <v>0</v>
      </c>
      <c r="I87" s="13">
        <f t="shared" si="1"/>
        <v>0</v>
      </c>
      <c r="J87" s="13">
        <f t="shared" si="2"/>
        <v>0</v>
      </c>
      <c r="K87" s="13">
        <f t="shared" si="3"/>
        <v>0</v>
      </c>
      <c r="L87" s="13">
        <f t="shared" si="4"/>
        <v>0</v>
      </c>
    </row>
    <row r="88" spans="3:12" s="13" customFormat="1" ht="12.75" hidden="1" x14ac:dyDescent="0.25">
      <c r="C88" s="13" t="e">
        <f>PRODUCT(SUM(D88:G88)/SUM($D$4:G36,-H88))</f>
        <v>#DIV/0!</v>
      </c>
      <c r="D88" s="15">
        <f>IF(D38='Conception Eval'!$C$32,0,IF(D38='Conception Eval'!$C$33,10*$D$4,IF(D38='Conception Eval'!$C$34,25*$D$4,IF(D38='Conception Eval'!$C$35,40*$D$4,IF(D38='Conception Eval'!$C$36,50*$D$4,"")))))</f>
        <v>0</v>
      </c>
      <c r="E88" s="15">
        <f>IF(E38='Conception Eval'!$D$32,0,IF(E38='Conception Eval'!$D$33,10*$E$4,IF(E38='Conception Eval'!$D$34,25*$E$4,IF(E38='Conception Eval'!$D$35,40*$E$4,IF(E38='Conception Eval'!$D$36,50*$E$4,"")))))</f>
        <v>0</v>
      </c>
      <c r="F88" s="15">
        <f>IF(F38='Conception Eval'!$E$32,0,IF(F38='Conception Eval'!$E$33,10*$F$4,IF(F38='Conception Eval'!$E$34,25*$F$4,IF(F38='Conception Eval'!$E$35,40*$F$4,IF(F38='Conception Eval'!$E$36,50*$F$4,"")))))</f>
        <v>0</v>
      </c>
      <c r="G88" s="15">
        <f>IF(G38='Conception Eval'!$F$32,0,IF(G38='Conception Eval'!$F$33,10*$G$4,IF(G38='Conception Eval'!$F$34,25*$G$4,IF(G38='Conception Eval'!$F$35,40*$G$4,IF(G38='Conception Eval'!$F$36,50*$G$4,"")))))</f>
        <v>0</v>
      </c>
      <c r="H88" s="15">
        <f t="shared" si="0"/>
        <v>0</v>
      </c>
      <c r="I88" s="13">
        <f t="shared" si="1"/>
        <v>0</v>
      </c>
      <c r="J88" s="13">
        <f t="shared" si="2"/>
        <v>0</v>
      </c>
      <c r="K88" s="13">
        <f t="shared" si="3"/>
        <v>0</v>
      </c>
      <c r="L88" s="13">
        <f t="shared" si="4"/>
        <v>0</v>
      </c>
    </row>
    <row r="89" spans="3:12" s="13" customFormat="1" ht="12.75" hidden="1" x14ac:dyDescent="0.25">
      <c r="C89" s="13" t="e">
        <f>PRODUCT(SUM(D89:G89)/SUM($D$4:G37,-H89))</f>
        <v>#DIV/0!</v>
      </c>
      <c r="D89" s="15">
        <f>IF(D39='Conception Eval'!$C$32,0,IF(D39='Conception Eval'!$C$33,10*$D$4,IF(D39='Conception Eval'!$C$34,25*$D$4,IF(D39='Conception Eval'!$C$35,40*$D$4,IF(D39='Conception Eval'!$C$36,50*$D$4,"")))))</f>
        <v>0</v>
      </c>
      <c r="E89" s="15">
        <f>IF(E39='Conception Eval'!$D$32,0,IF(E39='Conception Eval'!$D$33,10*$E$4,IF(E39='Conception Eval'!$D$34,25*$E$4,IF(E39='Conception Eval'!$D$35,40*$E$4,IF(E39='Conception Eval'!$D$36,50*$E$4,"")))))</f>
        <v>0</v>
      </c>
      <c r="F89" s="15">
        <f>IF(F39='Conception Eval'!$E$32,0,IF(F39='Conception Eval'!$E$33,10*$F$4,IF(F39='Conception Eval'!$E$34,25*$F$4,IF(F39='Conception Eval'!$E$35,40*$F$4,IF(F39='Conception Eval'!$E$36,50*$F$4,"")))))</f>
        <v>0</v>
      </c>
      <c r="G89" s="15">
        <f>IF(G39='Conception Eval'!$F$32,0,IF(G39='Conception Eval'!$F$33,10*$G$4,IF(G39='Conception Eval'!$F$34,25*$G$4,IF(G39='Conception Eval'!$F$35,40*$G$4,IF(G39='Conception Eval'!$F$36,50*$G$4,"")))))</f>
        <v>0</v>
      </c>
      <c r="H89" s="15">
        <f t="shared" si="0"/>
        <v>0</v>
      </c>
      <c r="I89" s="13">
        <f t="shared" si="1"/>
        <v>0</v>
      </c>
      <c r="J89" s="13">
        <f t="shared" si="2"/>
        <v>0</v>
      </c>
      <c r="K89" s="13">
        <f t="shared" si="3"/>
        <v>0</v>
      </c>
      <c r="L89" s="13">
        <f t="shared" si="4"/>
        <v>0</v>
      </c>
    </row>
    <row r="90" spans="3:12" s="13" customFormat="1" ht="12.75" hidden="1" x14ac:dyDescent="0.25">
      <c r="C90" s="13" t="e">
        <f>PRODUCT(SUM(D90:G90)/SUM($D$4:G38,-H90))</f>
        <v>#DIV/0!</v>
      </c>
      <c r="D90" s="15">
        <f>IF(D40='Conception Eval'!$C$32,0,IF(D40='Conception Eval'!$C$33,10*$D$4,IF(D40='Conception Eval'!$C$34,25*$D$4,IF(D40='Conception Eval'!$C$35,40*$D$4,IF(D40='Conception Eval'!$C$36,50*$D$4,"")))))</f>
        <v>0</v>
      </c>
      <c r="E90" s="15">
        <f>IF(E40='Conception Eval'!$D$32,0,IF(E40='Conception Eval'!$D$33,10*$E$4,IF(E40='Conception Eval'!$D$34,25*$E$4,IF(E40='Conception Eval'!$D$35,40*$E$4,IF(E40='Conception Eval'!$D$36,50*$E$4,"")))))</f>
        <v>0</v>
      </c>
      <c r="F90" s="15">
        <f>IF(F40='Conception Eval'!$E$32,0,IF(F40='Conception Eval'!$E$33,10*$F$4,IF(F40='Conception Eval'!$E$34,25*$F$4,IF(F40='Conception Eval'!$E$35,40*$F$4,IF(F40='Conception Eval'!$E$36,50*$F$4,"")))))</f>
        <v>0</v>
      </c>
      <c r="G90" s="15">
        <f>IF(G40='Conception Eval'!$F$32,0,IF(G40='Conception Eval'!$F$33,10*$G$4,IF(G40='Conception Eval'!$F$34,25*$G$4,IF(G40='Conception Eval'!$F$35,40*$G$4,IF(G40='Conception Eval'!$F$36,50*$G$4,"")))))</f>
        <v>0</v>
      </c>
      <c r="H90" s="15">
        <f t="shared" si="0"/>
        <v>0</v>
      </c>
      <c r="I90" s="13">
        <f t="shared" si="1"/>
        <v>0</v>
      </c>
      <c r="J90" s="13">
        <f t="shared" si="2"/>
        <v>0</v>
      </c>
      <c r="K90" s="13">
        <f t="shared" si="3"/>
        <v>0</v>
      </c>
      <c r="L90" s="13">
        <f t="shared" si="4"/>
        <v>0</v>
      </c>
    </row>
    <row r="91" spans="3:12" s="13" customFormat="1" ht="12.75" hidden="1" x14ac:dyDescent="0.25">
      <c r="C91" s="13" t="e">
        <f>PRODUCT(SUM(D91:G91)/SUM($D$4:G39,-H91))</f>
        <v>#DIV/0!</v>
      </c>
      <c r="D91" s="15">
        <f>IF(D41='Conception Eval'!$C$32,0,IF(D41='Conception Eval'!$C$33,10*$D$4,IF(D41='Conception Eval'!$C$34,25*$D$4,IF(D41='Conception Eval'!$C$35,40*$D$4,IF(D41='Conception Eval'!$C$36,50*$D$4,"")))))</f>
        <v>0</v>
      </c>
      <c r="E91" s="15">
        <f>IF(E41='Conception Eval'!$D$32,0,IF(E41='Conception Eval'!$D$33,10*$E$4,IF(E41='Conception Eval'!$D$34,25*$E$4,IF(E41='Conception Eval'!$D$35,40*$E$4,IF(E41='Conception Eval'!$D$36,50*$E$4,"")))))</f>
        <v>0</v>
      </c>
      <c r="F91" s="15">
        <f>IF(F41='Conception Eval'!$E$32,0,IF(F41='Conception Eval'!$E$33,10*$F$4,IF(F41='Conception Eval'!$E$34,25*$F$4,IF(F41='Conception Eval'!$E$35,40*$F$4,IF(F41='Conception Eval'!$E$36,50*$F$4,"")))))</f>
        <v>0</v>
      </c>
      <c r="G91" s="15">
        <f>IF(G41='Conception Eval'!$F$32,0,IF(G41='Conception Eval'!$F$33,10*$G$4,IF(G41='Conception Eval'!$F$34,25*$G$4,IF(G41='Conception Eval'!$F$35,40*$G$4,IF(G41='Conception Eval'!$F$36,50*$G$4,"")))))</f>
        <v>0</v>
      </c>
      <c r="H91" s="15">
        <f t="shared" si="0"/>
        <v>0</v>
      </c>
      <c r="I91" s="13">
        <f t="shared" si="1"/>
        <v>0</v>
      </c>
      <c r="J91" s="13">
        <f t="shared" si="2"/>
        <v>0</v>
      </c>
      <c r="K91" s="13">
        <f t="shared" si="3"/>
        <v>0</v>
      </c>
      <c r="L91" s="13">
        <f t="shared" si="4"/>
        <v>0</v>
      </c>
    </row>
    <row r="92" spans="3:12" s="13" customFormat="1" ht="12.75" hidden="1" x14ac:dyDescent="0.25">
      <c r="C92" s="13" t="e">
        <f>PRODUCT(SUM(D92:G92)/SUM($D$4:G40,-H92))</f>
        <v>#DIV/0!</v>
      </c>
      <c r="D92" s="15">
        <f>IF(D42='Conception Eval'!$C$32,0,IF(D42='Conception Eval'!$C$33,10*$D$4,IF(D42='Conception Eval'!$C$34,25*$D$4,IF(D42='Conception Eval'!$C$35,40*$D$4,IF(D42='Conception Eval'!$C$36,50*$D$4,"")))))</f>
        <v>0</v>
      </c>
      <c r="E92" s="15">
        <f>IF(E42='Conception Eval'!$D$32,0,IF(E42='Conception Eval'!$D$33,10*$E$4,IF(E42='Conception Eval'!$D$34,25*$E$4,IF(E42='Conception Eval'!$D$35,40*$E$4,IF(E42='Conception Eval'!$D$36,50*$E$4,"")))))</f>
        <v>0</v>
      </c>
      <c r="F92" s="15">
        <f>IF(F42='Conception Eval'!$E$32,0,IF(F42='Conception Eval'!$E$33,10*$F$4,IF(F42='Conception Eval'!$E$34,25*$F$4,IF(F42='Conception Eval'!$E$35,40*$F$4,IF(F42='Conception Eval'!$E$36,50*$F$4,"")))))</f>
        <v>0</v>
      </c>
      <c r="G92" s="15">
        <f>IF(G42='Conception Eval'!$F$32,0,IF(G42='Conception Eval'!$F$33,10*$G$4,IF(G42='Conception Eval'!$F$34,25*$G$4,IF(G42='Conception Eval'!$F$35,40*$G$4,IF(G42='Conception Eval'!$F$36,50*$G$4,"")))))</f>
        <v>0</v>
      </c>
      <c r="H92" s="15">
        <f t="shared" si="0"/>
        <v>0</v>
      </c>
      <c r="I92" s="13">
        <f t="shared" si="1"/>
        <v>0</v>
      </c>
      <c r="J92" s="13">
        <f t="shared" si="2"/>
        <v>0</v>
      </c>
      <c r="K92" s="13">
        <f t="shared" si="3"/>
        <v>0</v>
      </c>
      <c r="L92" s="13">
        <f t="shared" si="4"/>
        <v>0</v>
      </c>
    </row>
    <row r="93" spans="3:12" s="13" customFormat="1" ht="12.75" hidden="1" x14ac:dyDescent="0.25">
      <c r="C93" s="13" t="e">
        <f>PRODUCT(SUM(D93:G93)/SUM($D$4:G41,-H93))</f>
        <v>#DIV/0!</v>
      </c>
      <c r="D93" s="15">
        <f>IF(D43='Conception Eval'!$C$32,0,IF(D43='Conception Eval'!$C$33,10*$D$4,IF(D43='Conception Eval'!$C$34,25*$D$4,IF(D43='Conception Eval'!$C$35,40*$D$4,IF(D43='Conception Eval'!$C$36,50*$D$4,"")))))</f>
        <v>0</v>
      </c>
      <c r="E93" s="15">
        <f>IF(E43='Conception Eval'!$D$32,0,IF(E43='Conception Eval'!$D$33,10*$E$4,IF(E43='Conception Eval'!$D$34,25*$E$4,IF(E43='Conception Eval'!$D$35,40*$E$4,IF(E43='Conception Eval'!$D$36,50*$E$4,"")))))</f>
        <v>0</v>
      </c>
      <c r="F93" s="15">
        <f>IF(F43='Conception Eval'!$E$32,0,IF(F43='Conception Eval'!$E$33,10*$F$4,IF(F43='Conception Eval'!$E$34,25*$F$4,IF(F43='Conception Eval'!$E$35,40*$F$4,IF(F43='Conception Eval'!$E$36,50*$F$4,"")))))</f>
        <v>0</v>
      </c>
      <c r="G93" s="15">
        <f>IF(G43='Conception Eval'!$F$32,0,IF(G43='Conception Eval'!$F$33,10*$G$4,IF(G43='Conception Eval'!$F$34,25*$G$4,IF(G43='Conception Eval'!$F$35,40*$G$4,IF(G43='Conception Eval'!$F$36,50*$G$4,"")))))</f>
        <v>0</v>
      </c>
      <c r="H93" s="15">
        <f t="shared" si="0"/>
        <v>0</v>
      </c>
      <c r="I93" s="13">
        <f t="shared" si="1"/>
        <v>0</v>
      </c>
      <c r="J93" s="13">
        <f t="shared" si="2"/>
        <v>0</v>
      </c>
      <c r="K93" s="13">
        <f t="shared" si="3"/>
        <v>0</v>
      </c>
      <c r="L93" s="13">
        <f t="shared" si="4"/>
        <v>0</v>
      </c>
    </row>
    <row r="94" spans="3:12" s="13" customFormat="1" ht="12.75" hidden="1" x14ac:dyDescent="0.25">
      <c r="C94" s="13" t="e">
        <f>PRODUCT(SUM(D94:G94)/SUM($D$4:G42,-H94))</f>
        <v>#DIV/0!</v>
      </c>
      <c r="D94" s="15">
        <f>IF(D44='Conception Eval'!$C$32,0,IF(D44='Conception Eval'!$C$33,10*$D$4,IF(D44='Conception Eval'!$C$34,25*$D$4,IF(D44='Conception Eval'!$C$35,40*$D$4,IF(D44='Conception Eval'!$C$36,50*$D$4,"")))))</f>
        <v>0</v>
      </c>
      <c r="E94" s="15">
        <f>IF(E44='Conception Eval'!$D$32,0,IF(E44='Conception Eval'!$D$33,10*$E$4,IF(E44='Conception Eval'!$D$34,25*$E$4,IF(E44='Conception Eval'!$D$35,40*$E$4,IF(E44='Conception Eval'!$D$36,50*$E$4,"")))))</f>
        <v>0</v>
      </c>
      <c r="F94" s="15">
        <f>IF(F44='Conception Eval'!$E$32,0,IF(F44='Conception Eval'!$E$33,10*$F$4,IF(F44='Conception Eval'!$E$34,25*$F$4,IF(F44='Conception Eval'!$E$35,40*$F$4,IF(F44='Conception Eval'!$E$36,50*$F$4,"")))))</f>
        <v>0</v>
      </c>
      <c r="G94" s="15">
        <f>IF(G44='Conception Eval'!$F$32,0,IF(G44='Conception Eval'!$F$33,10*$G$4,IF(G44='Conception Eval'!$F$34,25*$G$4,IF(G44='Conception Eval'!$F$35,40*$G$4,IF(G44='Conception Eval'!$F$36,50*$G$4,"")))))</f>
        <v>0</v>
      </c>
      <c r="H94" s="15">
        <f t="shared" si="0"/>
        <v>0</v>
      </c>
      <c r="I94" s="13">
        <f t="shared" si="1"/>
        <v>0</v>
      </c>
      <c r="J94" s="13">
        <f t="shared" si="2"/>
        <v>0</v>
      </c>
      <c r="K94" s="13">
        <f t="shared" si="3"/>
        <v>0</v>
      </c>
      <c r="L94" s="13">
        <f t="shared" si="4"/>
        <v>0</v>
      </c>
    </row>
    <row r="95" spans="3:12" s="13" customFormat="1" ht="12.75" hidden="1" x14ac:dyDescent="0.25">
      <c r="C95" s="13" t="e">
        <f>PRODUCT(SUM(D95:G95)/SUM($D$4:G43,-H95))</f>
        <v>#DIV/0!</v>
      </c>
      <c r="D95" s="15">
        <f>IF(D45='Conception Eval'!$C$32,0,IF(D45='Conception Eval'!$C$33,10*$D$4,IF(D45='Conception Eval'!$C$34,25*$D$4,IF(D45='Conception Eval'!$C$35,40*$D$4,IF(D45='Conception Eval'!$C$36,50*$D$4,"")))))</f>
        <v>0</v>
      </c>
      <c r="E95" s="15">
        <f>IF(E45='Conception Eval'!$D$32,0,IF(E45='Conception Eval'!$D$33,10*$E$4,IF(E45='Conception Eval'!$D$34,25*$E$4,IF(E45='Conception Eval'!$D$35,40*$E$4,IF(E45='Conception Eval'!$D$36,50*$E$4,"")))))</f>
        <v>0</v>
      </c>
      <c r="F95" s="15">
        <f>IF(F45='Conception Eval'!$E$32,0,IF(F45='Conception Eval'!$E$33,10*$F$4,IF(F45='Conception Eval'!$E$34,25*$F$4,IF(F45='Conception Eval'!$E$35,40*$F$4,IF(F45='Conception Eval'!$E$36,50*$F$4,"")))))</f>
        <v>0</v>
      </c>
      <c r="G95" s="15">
        <f>IF(G45='Conception Eval'!$F$32,0,IF(G45='Conception Eval'!$F$33,10*$G$4,IF(G45='Conception Eval'!$F$34,25*$G$4,IF(G45='Conception Eval'!$F$35,40*$G$4,IF(G45='Conception Eval'!$F$36,50*$G$4,"")))))</f>
        <v>0</v>
      </c>
      <c r="H95" s="15">
        <f t="shared" si="0"/>
        <v>0</v>
      </c>
      <c r="I95" s="13">
        <f t="shared" si="1"/>
        <v>0</v>
      </c>
      <c r="J95" s="13">
        <f t="shared" si="2"/>
        <v>0</v>
      </c>
      <c r="K95" s="13">
        <f t="shared" si="3"/>
        <v>0</v>
      </c>
      <c r="L95" s="13">
        <f t="shared" si="4"/>
        <v>0</v>
      </c>
    </row>
    <row r="96" spans="3:12" ht="12.75" x14ac:dyDescent="0.25"/>
  </sheetData>
  <sheetProtection algorithmName="SHA-512" hashValue="LR0XhEasG4XIQsetRwA0npOvB+MLDo3yBzDW3FKCGepaHlq8Tfc6ObHZnRONBH/tmtWOomR501Oru3CNmm0Eqw==" saltValue="85WZdylncRIy7rJ8cuaVRQ==" spinCount="100000" sheet="1" objects="1" scenarios="1" autoFilter="0"/>
  <mergeCells count="3">
    <mergeCell ref="A2:C2"/>
    <mergeCell ref="A4:C4"/>
    <mergeCell ref="A3:C3"/>
  </mergeCells>
  <conditionalFormatting sqref="D6:H45">
    <cfRule type="containsText" dxfId="23" priority="20" operator="containsText" text="TBM">
      <formula>NOT(ISERROR(SEARCH("TBM",D6)))</formula>
    </cfRule>
    <cfRule type="containsText" dxfId="22" priority="21" operator="containsText" text="MS">
      <formula>NOT(ISERROR(SEARCH("MS",D6)))</formula>
    </cfRule>
    <cfRule type="containsText" dxfId="21" priority="22" operator="containsText" text="MF">
      <formula>NOT(ISERROR(SEARCH("MF",D6)))</formula>
    </cfRule>
    <cfRule type="containsText" dxfId="20" priority="23" operator="containsText" text="MI">
      <formula>NOT(ISERROR(SEARCH("MI",D6)))</formula>
    </cfRule>
  </conditionalFormatting>
  <conditionalFormatting sqref="B6:B45">
    <cfRule type="containsText" dxfId="19" priority="8" operator="containsText" text="TRES BONNE MAITRISE">
      <formula>NOT(ISERROR(SEARCH("TRES BONNE MAITRISE",B6)))</formula>
    </cfRule>
    <cfRule type="containsText" dxfId="18" priority="9" operator="containsText" text="MAITRISE SATISFAISANTE">
      <formula>NOT(ISERROR(SEARCH("MAITRISE SATISFAISANTE",B6)))</formula>
    </cfRule>
    <cfRule type="containsText" dxfId="17" priority="10" operator="containsText" text="MAITRISE FRAGILE">
      <formula>NOT(ISERROR(SEARCH("MAITRISE FRAGILE",B6)))</formula>
    </cfRule>
    <cfRule type="containsText" dxfId="16" priority="11" operator="containsText" text="MAITRISE INSUFFISANTE">
      <formula>NOT(ISERROR(SEARCH("MAITRISE INSUFFISANTE",B6)))</formula>
    </cfRule>
  </conditionalFormatting>
  <conditionalFormatting sqref="D4:H4">
    <cfRule type="cellIs" dxfId="15" priority="7" operator="equal">
      <formula>0</formula>
    </cfRule>
  </conditionalFormatting>
  <conditionalFormatting sqref="D3:G3">
    <cfRule type="cellIs" dxfId="14" priority="6" operator="equal">
      <formula>0</formula>
    </cfRule>
  </conditionalFormatting>
  <conditionalFormatting sqref="A6:H45">
    <cfRule type="containsBlanks" dxfId="13" priority="5">
      <formula>LEN(TRIM(A6))=0</formula>
    </cfRule>
  </conditionalFormatting>
  <conditionalFormatting sqref="D6:G45">
    <cfRule type="containsText" dxfId="12" priority="3" operator="containsText" text="NON REALISE">
      <formula>NOT(ISERROR(SEARCH("NON REALISE",D6)))</formula>
    </cfRule>
    <cfRule type="containsText" dxfId="11" priority="4" operator="containsText" text="NON EVALUE">
      <formula>NOT(ISERROR(SEARCH("NON EVALUE",D6)))</formula>
    </cfRule>
  </conditionalFormatting>
  <conditionalFormatting sqref="C6:C45">
    <cfRule type="containsText" dxfId="10" priority="2" operator="containsText" text="Non Noté">
      <formula>NOT(ISERROR(SEARCH("Non Noté",C6)))</formula>
    </cfRule>
  </conditionalFormatting>
  <conditionalFormatting sqref="B6:B46">
    <cfRule type="containsText" dxfId="9" priority="1" operator="containsText" text="Non Evalué">
      <formula>NOT(ISERROR(SEARCH("Non Evalué",B6)))</formula>
    </cfRule>
  </conditionalFormatting>
  <pageMargins left="0.25" right="0.25" top="0.31" bottom="0.3" header="0.3" footer="0.3"/>
  <pageSetup paperSize="9" orientation="landscape" horizontalDpi="4294967293" verticalDpi="0" r:id="rId1"/>
  <legacy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xr:uid="{0E4A1E6E-53D9-49C5-91C0-1EDB9D351E01}">
          <x14:formula1>
            <xm:f>Données!$A$1:$A$25</xm:f>
          </x14:formula1>
          <xm:sqref>D1:E1</xm:sqref>
        </x14:dataValidation>
        <x14:dataValidation type="list" allowBlank="1" showInputMessage="1" showErrorMessage="1" xr:uid="{C8F5EA6D-17BA-4C94-AC97-ECC0BB0E84FE}">
          <x14:formula1>
            <xm:f>'Conception Eval'!$C$31:$C$36</xm:f>
          </x14:formula1>
          <xm:sqref>D6:D45</xm:sqref>
        </x14:dataValidation>
        <x14:dataValidation type="list" allowBlank="1" showInputMessage="1" showErrorMessage="1" xr:uid="{B1BECBEB-8E83-4294-B598-D93E7631E3A8}">
          <x14:formula1>
            <xm:f>'Conception Eval'!$D$31:$D$36</xm:f>
          </x14:formula1>
          <xm:sqref>E6:E45</xm:sqref>
        </x14:dataValidation>
        <x14:dataValidation type="list" allowBlank="1" showInputMessage="1" showErrorMessage="1" xr:uid="{0E311045-C10B-44B1-B316-8B38F6F78A52}">
          <x14:formula1>
            <xm:f>'Conception Eval'!$E$31:$E$36</xm:f>
          </x14:formula1>
          <xm:sqref>F6:F45</xm:sqref>
        </x14:dataValidation>
        <x14:dataValidation type="list" allowBlank="1" showInputMessage="1" showErrorMessage="1" xr:uid="{2496D4BD-3668-40A5-9A65-589B79F00308}">
          <x14:formula1>
            <xm:f>'Conception Eval'!$F$31:$F$36</xm:f>
          </x14:formula1>
          <xm:sqref>G6:G45</xm:sqref>
        </x14:dataValidation>
        <x14:dataValidation type="list" allowBlank="1" showInputMessage="1" showErrorMessage="1" xr:uid="{A9583A16-224D-47D1-B034-F8B8BA45EE7A}">
          <x14:formula1>
            <xm:f>'Conception Eval'!#REF!</xm:f>
          </x14:formula1>
          <xm:sqref>H6:H45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F4EA-FB8B-41BB-9BA6-06697AE9A7B8}">
  <dimension ref="A1:U7"/>
  <sheetViews>
    <sheetView showGridLines="0" showRowColHeaders="0" zoomScale="80" zoomScaleNormal="80" workbookViewId="0">
      <selection sqref="A1:C1"/>
    </sheetView>
  </sheetViews>
  <sheetFormatPr baseColWidth="10" defaultColWidth="11.42578125" defaultRowHeight="15" x14ac:dyDescent="0.25"/>
  <cols>
    <col min="1" max="1" width="28.28515625" style="11" customWidth="1"/>
    <col min="2" max="2" width="3" style="11" hidden="1" customWidth="1"/>
    <col min="3" max="6" width="47" style="11" customWidth="1"/>
    <col min="7" max="16384" width="11.42578125" style="11"/>
  </cols>
  <sheetData>
    <row r="1" spans="1:21" s="12" customFormat="1" ht="68.25" customHeight="1" x14ac:dyDescent="0.25">
      <c r="A1" s="82" t="str">
        <f>IF('Conception Eval'!A1=0,"",'Conception Eval'!A1)</f>
        <v>APSA</v>
      </c>
      <c r="B1" s="82"/>
      <c r="C1" s="82"/>
      <c r="D1" s="68" t="str">
        <f>IF('Conception Eval'!C1=0,"",'Conception Eval'!C1)</f>
        <v>CYCLE</v>
      </c>
      <c r="E1" s="68" t="str">
        <f>IF('Conception Eval'!E1=0,"",'Conception Eval'!E1)</f>
        <v>Niveau de classe</v>
      </c>
      <c r="F1" s="69"/>
      <c r="G1" s="12" t="str">
        <f>IF('Conception Eval'!G1=0,"",'Conception Eval'!G1)</f>
        <v/>
      </c>
      <c r="H1" s="12" t="str">
        <f>IF('Conception Eval'!H1=0,"",'Conception Eval'!H1)</f>
        <v/>
      </c>
      <c r="I1" s="12" t="str">
        <f>IF('Conception Eval'!I1=0,"",'Conception Eval'!I1)</f>
        <v/>
      </c>
      <c r="J1" s="12" t="str">
        <f>IF('Conception Eval'!J1=0,"",'Conception Eval'!J1)</f>
        <v/>
      </c>
      <c r="K1" s="12" t="str">
        <f>IF('Conception Eval'!K1=0,"",'Conception Eval'!K1)</f>
        <v/>
      </c>
      <c r="L1" s="12" t="str">
        <f>IF('Conception Eval'!L1=0,"",'Conception Eval'!L1)</f>
        <v/>
      </c>
      <c r="M1" s="12" t="str">
        <f>IF('Conception Eval'!M1=0,"",'Conception Eval'!M1)</f>
        <v/>
      </c>
      <c r="N1" s="12" t="str">
        <f>IF('Conception Eval'!N1=0,"",'Conception Eval'!N1)</f>
        <v/>
      </c>
      <c r="O1" s="12" t="str">
        <f>IF('Conception Eval'!O1=0,"",'Conception Eval'!O1)</f>
        <v/>
      </c>
      <c r="P1" s="12" t="str">
        <f>IF('Conception Eval'!P1=0,"",'Conception Eval'!P1)</f>
        <v/>
      </c>
      <c r="Q1" s="12" t="str">
        <f>IF('Conception Eval'!Q1=0,"",'Conception Eval'!Q1)</f>
        <v/>
      </c>
      <c r="R1" s="12" t="str">
        <f>IF('Conception Eval'!R1=0,"",'Conception Eval'!R1)</f>
        <v/>
      </c>
      <c r="S1" s="12" t="str">
        <f>IF('Conception Eval'!S1=0,"",'Conception Eval'!S1)</f>
        <v/>
      </c>
      <c r="T1" s="12" t="str">
        <f>IF('Conception Eval'!T1=0,"",'Conception Eval'!T1)</f>
        <v/>
      </c>
      <c r="U1" s="12" t="str">
        <f>IF('Conception Eval'!U1=0,"",'Conception Eval'!U1)</f>
        <v/>
      </c>
    </row>
    <row r="2" spans="1:21" s="12" customFormat="1" ht="68.25" customHeight="1" x14ac:dyDescent="0.25">
      <c r="A2" s="82" t="str">
        <f>IF('Conception Eval'!D1=0,"",'Conception Eval'!D1)</f>
        <v>Champs d'apprentissage</v>
      </c>
      <c r="B2" s="82"/>
      <c r="C2" s="82"/>
      <c r="D2" s="82"/>
      <c r="E2" s="82"/>
      <c r="F2" s="69"/>
    </row>
    <row r="3" spans="1:21" s="10" customFormat="1" ht="127.5" customHeight="1" x14ac:dyDescent="0.25">
      <c r="A3" s="66" t="s">
        <v>156</v>
      </c>
      <c r="B3" s="66" t="str">
        <f>IF('Conception Eval'!B12:C12=0,"",'Conception Eval'!B12:C12)</f>
        <v/>
      </c>
      <c r="C3" s="66" t="str">
        <f>IF('Conception Eval'!C12:D12=0,"",'Conception Eval'!C12:D12)</f>
        <v/>
      </c>
      <c r="D3" s="67" t="str">
        <f>IF('Conception Eval'!D12:E12=0,"",'Conception Eval'!D12:E12)</f>
        <v/>
      </c>
      <c r="E3" s="66" t="str">
        <f>IF('Conception Eval'!E12:F12=0,"",'Conception Eval'!E12:F12)</f>
        <v/>
      </c>
      <c r="F3" s="67" t="str">
        <f>IF('Conception Eval'!F12:F12=0,"",'Conception Eval'!F12:F12)</f>
        <v/>
      </c>
    </row>
    <row r="4" spans="1:21" ht="127.5" customHeight="1" x14ac:dyDescent="0.25">
      <c r="A4" s="25" t="s">
        <v>36</v>
      </c>
      <c r="B4" s="26">
        <f>IF('Conception Eval'!B16:C16=0,"",'Conception Eval'!B16:C16)</f>
        <v>10</v>
      </c>
      <c r="C4" s="83" t="str">
        <f>IF('Conception Eval'!C16:D16=0,"",'Conception Eval'!C16:D16)</f>
        <v/>
      </c>
      <c r="D4" s="84" t="str">
        <f>IF('Conception Eval'!D16:E16=0,"",'Conception Eval'!D16:E16)</f>
        <v/>
      </c>
      <c r="E4" s="83" t="str">
        <f>IF('Conception Eval'!E16:F16=0,"",'Conception Eval'!E16:F16)</f>
        <v/>
      </c>
      <c r="F4" s="84" t="str">
        <f>IF('Conception Eval'!F16:F16=0,"",'Conception Eval'!F16:F16)</f>
        <v/>
      </c>
    </row>
    <row r="5" spans="1:21" ht="127.5" customHeight="1" x14ac:dyDescent="0.25">
      <c r="A5" s="27" t="s">
        <v>37</v>
      </c>
      <c r="B5" s="26">
        <f>IF('Conception Eval'!B17:C17=0,"",'Conception Eval'!B17:C17)</f>
        <v>25</v>
      </c>
      <c r="C5" s="83" t="str">
        <f>IF('Conception Eval'!C17:D17=0,"",'Conception Eval'!C17:D17)</f>
        <v/>
      </c>
      <c r="D5" s="84" t="str">
        <f>IF('Conception Eval'!D17:E17=0,"",'Conception Eval'!D17:E17)</f>
        <v/>
      </c>
      <c r="E5" s="83" t="str">
        <f>IF('Conception Eval'!E17:F17=0,"",'Conception Eval'!E17:F17)</f>
        <v/>
      </c>
      <c r="F5" s="84" t="str">
        <f>IF('Conception Eval'!F17:F17=0,"",'Conception Eval'!F17:F17)</f>
        <v/>
      </c>
    </row>
    <row r="6" spans="1:21" ht="127.5" customHeight="1" x14ac:dyDescent="0.25">
      <c r="A6" s="28" t="s">
        <v>38</v>
      </c>
      <c r="B6" s="26">
        <f>IF('Conception Eval'!B18:C18=0,"",'Conception Eval'!B18:C18)</f>
        <v>40</v>
      </c>
      <c r="C6" s="83" t="str">
        <f>IF('Conception Eval'!C18:D18=0,"",'Conception Eval'!C18:D18)</f>
        <v/>
      </c>
      <c r="D6" s="84" t="str">
        <f>IF('Conception Eval'!D18:E18=0,"",'Conception Eval'!D18:E18)</f>
        <v/>
      </c>
      <c r="E6" s="83" t="str">
        <f>IF('Conception Eval'!E18:F18=0,"",'Conception Eval'!E18:F18)</f>
        <v/>
      </c>
      <c r="F6" s="84" t="str">
        <f>IF('Conception Eval'!F18:F18=0,"",'Conception Eval'!F18:F18)</f>
        <v/>
      </c>
    </row>
    <row r="7" spans="1:21" ht="127.5" customHeight="1" x14ac:dyDescent="0.25">
      <c r="A7" s="61" t="s">
        <v>39</v>
      </c>
      <c r="B7" s="26">
        <f>IF('Conception Eval'!B19:C19=0,"",'Conception Eval'!B19:C19)</f>
        <v>50</v>
      </c>
      <c r="C7" s="83" t="str">
        <f>IF('Conception Eval'!C19:D19=0,"",'Conception Eval'!C19:D19)</f>
        <v/>
      </c>
      <c r="D7" s="84" t="str">
        <f>IF('Conception Eval'!D19:E19=0,"",'Conception Eval'!D19:E19)</f>
        <v/>
      </c>
      <c r="E7" s="83" t="str">
        <f>IF('Conception Eval'!E19:F19=0,"",'Conception Eval'!E19:F19)</f>
        <v/>
      </c>
      <c r="F7" s="84" t="str">
        <f>IF('Conception Eval'!F19:F19=0,"",'Conception Eval'!F19:F19)</f>
        <v/>
      </c>
    </row>
  </sheetData>
  <sheetProtection algorithmName="SHA-512" hashValue="Ozk3jK0SflDfqTiXIbmbpV7q50V6Xsormsedu5a//mFdzXH83JLsghJ+BAnSiENhas/RG7NftldPZp2e8Ro1mw==" saltValue="dh7HtsD8UHQ1NVMJHAv6QQ==" spinCount="100000" sheet="1" objects="1" scenarios="1"/>
  <mergeCells count="2">
    <mergeCell ref="A1:C1"/>
    <mergeCell ref="A2:E2"/>
  </mergeCells>
  <printOptions horizontalCentered="1" verticalCentered="1"/>
  <pageMargins left="0.23622047244094491" right="0.23622047244094491" top="0.74803149606299213" bottom="0.74803149606299213" header="0.31496062992125984" footer="0.31496062992125984"/>
  <pageSetup paperSize="9" scale="65" orientation="landscape"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88848-60D3-4B65-B20D-9B09E0F467FC}">
  <dimension ref="A1:L25"/>
  <sheetViews>
    <sheetView topLeftCell="G1" workbookViewId="0">
      <selection activeCell="K4" sqref="K4"/>
    </sheetView>
  </sheetViews>
  <sheetFormatPr baseColWidth="10" defaultColWidth="12.28515625" defaultRowHeight="12" x14ac:dyDescent="0.25"/>
  <cols>
    <col min="1" max="1" width="12.28515625" style="3"/>
    <col min="2" max="2" width="25.7109375" style="3" customWidth="1"/>
    <col min="3" max="3" width="6.5703125" style="3" customWidth="1"/>
    <col min="4" max="4" width="27.140625" style="3" customWidth="1"/>
    <col min="5" max="5" width="33.7109375" style="3" customWidth="1"/>
    <col min="6" max="9" width="39.7109375" style="3" customWidth="1"/>
    <col min="10" max="16384" width="12.28515625" style="3"/>
  </cols>
  <sheetData>
    <row r="1" spans="1:12" ht="24" x14ac:dyDescent="0.25">
      <c r="A1" s="3" t="s">
        <v>0</v>
      </c>
      <c r="B1" s="3" t="s">
        <v>40</v>
      </c>
      <c r="C1" s="3" t="s">
        <v>41</v>
      </c>
      <c r="D1" s="3" t="s">
        <v>42</v>
      </c>
      <c r="E1" s="3" t="s">
        <v>43</v>
      </c>
      <c r="F1" s="3" t="s">
        <v>44</v>
      </c>
      <c r="G1" s="3" t="s">
        <v>45</v>
      </c>
      <c r="H1" s="3" t="s">
        <v>46</v>
      </c>
      <c r="I1" s="3" t="s">
        <v>47</v>
      </c>
      <c r="K1" s="3" t="s">
        <v>48</v>
      </c>
      <c r="L1" s="3">
        <v>1</v>
      </c>
    </row>
    <row r="2" spans="1:12" ht="36" x14ac:dyDescent="0.25">
      <c r="A2" s="3" t="s">
        <v>49</v>
      </c>
      <c r="B2" s="3" t="s">
        <v>50</v>
      </c>
      <c r="C2" s="3" t="s">
        <v>1</v>
      </c>
      <c r="D2" s="3" t="s">
        <v>5</v>
      </c>
      <c r="E2" s="3" t="s">
        <v>51</v>
      </c>
      <c r="F2" s="3" t="s">
        <v>52</v>
      </c>
      <c r="G2" s="3" t="s">
        <v>53</v>
      </c>
      <c r="H2" s="3" t="s">
        <v>54</v>
      </c>
      <c r="I2" s="3" t="s">
        <v>54</v>
      </c>
      <c r="K2" s="3" t="s">
        <v>55</v>
      </c>
      <c r="L2" s="3">
        <v>2</v>
      </c>
    </row>
    <row r="3" spans="1:12" ht="48" x14ac:dyDescent="0.25">
      <c r="A3" s="3" t="s">
        <v>56</v>
      </c>
      <c r="B3" s="3" t="s">
        <v>2</v>
      </c>
      <c r="C3" s="3" t="s">
        <v>57</v>
      </c>
      <c r="D3" s="3" t="s">
        <v>6</v>
      </c>
      <c r="E3" s="3" t="s">
        <v>58</v>
      </c>
      <c r="F3" s="3" t="s">
        <v>8</v>
      </c>
      <c r="G3" s="3" t="s">
        <v>59</v>
      </c>
      <c r="H3" s="3" t="s">
        <v>60</v>
      </c>
      <c r="I3" s="3" t="s">
        <v>61</v>
      </c>
      <c r="K3" s="3" t="s">
        <v>62</v>
      </c>
      <c r="L3" s="3">
        <v>3</v>
      </c>
    </row>
    <row r="4" spans="1:12" ht="36" x14ac:dyDescent="0.25">
      <c r="A4" s="3" t="s">
        <v>63</v>
      </c>
      <c r="B4" s="3" t="s">
        <v>64</v>
      </c>
      <c r="D4" s="3" t="s">
        <v>65</v>
      </c>
      <c r="E4" s="3" t="s">
        <v>66</v>
      </c>
      <c r="F4" s="3" t="s">
        <v>67</v>
      </c>
      <c r="G4" s="3" t="s">
        <v>68</v>
      </c>
      <c r="H4" s="3" t="s">
        <v>69</v>
      </c>
      <c r="I4" s="3" t="s">
        <v>70</v>
      </c>
      <c r="K4" s="3" t="s">
        <v>155</v>
      </c>
      <c r="L4" s="3">
        <v>4</v>
      </c>
    </row>
    <row r="5" spans="1:12" ht="36" x14ac:dyDescent="0.25">
      <c r="A5" s="3" t="s">
        <v>71</v>
      </c>
      <c r="B5" s="3" t="s">
        <v>72</v>
      </c>
      <c r="D5" s="3" t="s">
        <v>73</v>
      </c>
      <c r="E5" s="3" t="s">
        <v>74</v>
      </c>
      <c r="F5" s="3" t="s">
        <v>75</v>
      </c>
      <c r="G5" s="3" t="s">
        <v>76</v>
      </c>
      <c r="H5" s="3" t="s">
        <v>77</v>
      </c>
      <c r="I5" s="3" t="s">
        <v>78</v>
      </c>
      <c r="K5" s="3" t="s">
        <v>3</v>
      </c>
      <c r="L5" s="3">
        <v>5</v>
      </c>
    </row>
    <row r="6" spans="1:12" ht="36" x14ac:dyDescent="0.25">
      <c r="A6" s="3" t="s">
        <v>79</v>
      </c>
      <c r="D6" s="3" t="s">
        <v>80</v>
      </c>
      <c r="E6" s="3" t="s">
        <v>81</v>
      </c>
      <c r="F6" s="3" t="s">
        <v>82</v>
      </c>
      <c r="G6" s="3" t="s">
        <v>83</v>
      </c>
      <c r="H6" s="3" t="s">
        <v>84</v>
      </c>
      <c r="I6" s="3" t="s">
        <v>85</v>
      </c>
    </row>
    <row r="7" spans="1:12" ht="48" x14ac:dyDescent="0.25">
      <c r="A7" s="3" t="s">
        <v>86</v>
      </c>
      <c r="F7" s="3" t="s">
        <v>87</v>
      </c>
      <c r="G7" s="3" t="s">
        <v>88</v>
      </c>
      <c r="I7" s="3" t="s">
        <v>89</v>
      </c>
    </row>
    <row r="8" spans="1:12" ht="48" x14ac:dyDescent="0.25">
      <c r="A8" s="3" t="s">
        <v>90</v>
      </c>
      <c r="F8" s="3" t="s">
        <v>91</v>
      </c>
      <c r="G8" s="3" t="s">
        <v>92</v>
      </c>
      <c r="H8" s="3" t="s">
        <v>93</v>
      </c>
      <c r="I8" s="3" t="s">
        <v>93</v>
      </c>
    </row>
    <row r="9" spans="1:12" ht="36" x14ac:dyDescent="0.25">
      <c r="A9" s="3" t="s">
        <v>94</v>
      </c>
      <c r="F9" s="3" t="s">
        <v>95</v>
      </c>
      <c r="G9" s="3" t="s">
        <v>96</v>
      </c>
      <c r="H9" s="3" t="s">
        <v>97</v>
      </c>
      <c r="I9" s="3" t="s">
        <v>98</v>
      </c>
    </row>
    <row r="10" spans="1:12" ht="60" x14ac:dyDescent="0.25">
      <c r="A10" s="3" t="s">
        <v>99</v>
      </c>
      <c r="F10" s="3" t="s">
        <v>100</v>
      </c>
      <c r="G10" s="3" t="s">
        <v>101</v>
      </c>
      <c r="H10" s="3" t="s">
        <v>102</v>
      </c>
      <c r="I10" s="3" t="s">
        <v>103</v>
      </c>
    </row>
    <row r="11" spans="1:12" ht="24" x14ac:dyDescent="0.25">
      <c r="A11" s="3" t="s">
        <v>104</v>
      </c>
      <c r="F11" s="3" t="s">
        <v>105</v>
      </c>
      <c r="G11" s="3" t="s">
        <v>106</v>
      </c>
      <c r="H11" s="3" t="s">
        <v>107</v>
      </c>
      <c r="I11" s="3" t="s">
        <v>108</v>
      </c>
    </row>
    <row r="12" spans="1:12" ht="36" x14ac:dyDescent="0.25">
      <c r="A12" s="3" t="s">
        <v>109</v>
      </c>
      <c r="F12" s="3" t="s">
        <v>110</v>
      </c>
      <c r="G12" s="3" t="s">
        <v>111</v>
      </c>
      <c r="H12" s="3" t="s">
        <v>112</v>
      </c>
      <c r="I12" s="3" t="s">
        <v>113</v>
      </c>
    </row>
    <row r="13" spans="1:12" ht="36" x14ac:dyDescent="0.25">
      <c r="A13" s="3" t="s">
        <v>114</v>
      </c>
      <c r="F13" s="3" t="s">
        <v>115</v>
      </c>
      <c r="G13" s="3" t="s">
        <v>116</v>
      </c>
      <c r="H13" s="3" t="s">
        <v>117</v>
      </c>
      <c r="I13" s="3" t="s">
        <v>117</v>
      </c>
    </row>
    <row r="14" spans="1:12" ht="48" x14ac:dyDescent="0.25">
      <c r="A14" s="3" t="s">
        <v>118</v>
      </c>
      <c r="F14" s="3" t="s">
        <v>119</v>
      </c>
      <c r="G14" s="3" t="s">
        <v>120</v>
      </c>
      <c r="H14" s="3" t="s">
        <v>121</v>
      </c>
      <c r="I14" s="3" t="s">
        <v>122</v>
      </c>
    </row>
    <row r="15" spans="1:12" ht="36" x14ac:dyDescent="0.25">
      <c r="A15" s="3" t="s">
        <v>123</v>
      </c>
      <c r="F15" s="3" t="s">
        <v>124</v>
      </c>
      <c r="G15" s="3" t="s">
        <v>125</v>
      </c>
      <c r="H15" s="3" t="s">
        <v>126</v>
      </c>
      <c r="I15" s="3" t="s">
        <v>127</v>
      </c>
    </row>
    <row r="16" spans="1:12" ht="24" x14ac:dyDescent="0.25">
      <c r="A16" s="3" t="s">
        <v>128</v>
      </c>
      <c r="F16" s="3" t="s">
        <v>129</v>
      </c>
      <c r="G16" s="3" t="s">
        <v>130</v>
      </c>
      <c r="H16" s="3" t="s">
        <v>131</v>
      </c>
      <c r="I16" s="3" t="s">
        <v>132</v>
      </c>
    </row>
    <row r="17" spans="1:9" ht="36" x14ac:dyDescent="0.25">
      <c r="A17" s="3" t="s">
        <v>133</v>
      </c>
      <c r="G17" s="3" t="s">
        <v>134</v>
      </c>
      <c r="H17" s="3" t="s">
        <v>135</v>
      </c>
      <c r="I17" s="3" t="s">
        <v>135</v>
      </c>
    </row>
    <row r="18" spans="1:9" ht="36" x14ac:dyDescent="0.25">
      <c r="A18" s="3" t="s">
        <v>136</v>
      </c>
      <c r="G18" s="3" t="s">
        <v>137</v>
      </c>
      <c r="H18" s="3" t="s">
        <v>138</v>
      </c>
      <c r="I18" s="3" t="s">
        <v>139</v>
      </c>
    </row>
    <row r="19" spans="1:9" ht="24" x14ac:dyDescent="0.25">
      <c r="A19" s="3" t="s">
        <v>140</v>
      </c>
      <c r="G19" s="3" t="s">
        <v>10</v>
      </c>
      <c r="H19" s="3" t="s">
        <v>141</v>
      </c>
      <c r="I19" s="3" t="s">
        <v>12</v>
      </c>
    </row>
    <row r="20" spans="1:9" ht="36" x14ac:dyDescent="0.25">
      <c r="A20" s="3" t="s">
        <v>142</v>
      </c>
      <c r="G20" s="3" t="s">
        <v>11</v>
      </c>
      <c r="H20" s="3" t="s">
        <v>143</v>
      </c>
      <c r="I20" s="3" t="s">
        <v>13</v>
      </c>
    </row>
    <row r="21" spans="1:9" ht="48" x14ac:dyDescent="0.25">
      <c r="A21" s="3" t="s">
        <v>144</v>
      </c>
      <c r="G21" s="3" t="s">
        <v>9</v>
      </c>
      <c r="H21" s="3" t="s">
        <v>145</v>
      </c>
      <c r="I21" s="3" t="s">
        <v>146</v>
      </c>
    </row>
    <row r="22" spans="1:9" ht="24" x14ac:dyDescent="0.25">
      <c r="A22" s="3" t="s">
        <v>147</v>
      </c>
      <c r="H22" s="3" t="s">
        <v>148</v>
      </c>
      <c r="I22" s="3" t="s">
        <v>149</v>
      </c>
    </row>
    <row r="23" spans="1:9" ht="24" x14ac:dyDescent="0.25">
      <c r="A23" s="3" t="s">
        <v>150</v>
      </c>
    </row>
    <row r="24" spans="1:9" x14ac:dyDescent="0.25">
      <c r="A24" s="3" t="s">
        <v>151</v>
      </c>
    </row>
    <row r="25" spans="1:9" x14ac:dyDescent="0.25">
      <c r="A25" s="3" t="s">
        <v>152</v>
      </c>
    </row>
  </sheetData>
  <sortState ref="A2:A33">
    <sortCondition ref="A2"/>
  </sortState>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29</vt:i4>
      </vt:variant>
    </vt:vector>
  </HeadingPairs>
  <TitlesOfParts>
    <vt:vector size="33" baseType="lpstr">
      <vt:lpstr>Conception Eval</vt:lpstr>
      <vt:lpstr>Fiche Eval</vt:lpstr>
      <vt:lpstr>Impression</vt:lpstr>
      <vt:lpstr>Données</vt:lpstr>
      <vt:lpstr>_1</vt:lpstr>
      <vt:lpstr>_10</vt:lpstr>
      <vt:lpstr>_2</vt:lpstr>
      <vt:lpstr>_3</vt:lpstr>
      <vt:lpstr>_4</vt:lpstr>
      <vt:lpstr>_5</vt:lpstr>
      <vt:lpstr>_6</vt:lpstr>
      <vt:lpstr>_7</vt:lpstr>
      <vt:lpstr>_8</vt:lpstr>
      <vt:lpstr>_9</vt:lpstr>
      <vt:lpstr>_A</vt:lpstr>
      <vt:lpstr>_A1</vt:lpstr>
      <vt:lpstr>_A2</vt:lpstr>
      <vt:lpstr>_A3</vt:lpstr>
      <vt:lpstr>_A4</vt:lpstr>
      <vt:lpstr>_A5</vt:lpstr>
      <vt:lpstr>_A6</vt:lpstr>
      <vt:lpstr>_A7</vt:lpstr>
      <vt:lpstr>_A8</vt:lpstr>
      <vt:lpstr>_B</vt:lpstr>
      <vt:lpstr>_C</vt:lpstr>
      <vt:lpstr>_D</vt:lpstr>
      <vt:lpstr>C_3</vt:lpstr>
      <vt:lpstr>C_4</vt:lpstr>
      <vt:lpstr>D_1</vt:lpstr>
      <vt:lpstr>D_2</vt:lpstr>
      <vt:lpstr>D_3</vt:lpstr>
      <vt:lpstr>D_4</vt:lpstr>
      <vt:lpstr>D_5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cedric</dc:creator>
  <cp:keywords/>
  <dc:description/>
  <cp:lastModifiedBy>Yohann Bichon</cp:lastModifiedBy>
  <cp:revision/>
  <cp:lastPrinted>2019-02-27T10:26:36Z</cp:lastPrinted>
  <dcterms:created xsi:type="dcterms:W3CDTF">2018-11-24T14:23:38Z</dcterms:created>
  <dcterms:modified xsi:type="dcterms:W3CDTF">2019-03-01T10:24:52Z</dcterms:modified>
  <cp:category/>
  <cp:contentStatus/>
</cp:coreProperties>
</file>