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dri\OneDrive\EPS\Outils_prof\Evaluation_par_compétences\TICE\"/>
    </mc:Choice>
  </mc:AlternateContent>
  <xr:revisionPtr revIDLastSave="106" documentId="8_{86726468-5DD9-46CD-AC78-99A88D83CD1D}" xr6:coauthVersionLast="45" xr6:coauthVersionMax="45" xr10:uidLastSave="{CC43B78D-FC77-4BA9-AE1E-339F8F96A814}"/>
  <bookViews>
    <workbookView xWindow="-120" yWindow="-120" windowWidth="29040" windowHeight="16440" tabRatio="548" xr2:uid="{3C57B35D-07A9-4E13-BFEC-4D5EEAC7E25E}"/>
  </bookViews>
  <sheets>
    <sheet name="Conception Eval" sheetId="3" r:id="rId1"/>
    <sheet name="Fiche Eval" sheetId="1" r:id="rId2"/>
    <sheet name="Impression" sheetId="6" r:id="rId3"/>
    <sheet name="Données" sheetId="2" state="hidden" r:id="rId4"/>
  </sheets>
  <definedNames>
    <definedName name="A">Données!$B$2</definedName>
    <definedName name="B">Données!$B$3</definedName>
    <definedName name="CC">Données!$B$4</definedName>
    <definedName name="D">Données!$B$5</definedName>
    <definedName name="D_1">Données!$D$2</definedName>
    <definedName name="D_2">Données!$D$3</definedName>
    <definedName name="D_3">Données!$D$4</definedName>
    <definedName name="D_4">Données!$D$5</definedName>
    <definedName name="D_5">Données!$D$6</definedName>
    <definedName name="E">Données!$B$6</definedName>
    <definedName name="F">Données!$E$2:$E$7</definedName>
    <definedName name="G">Données!$E$8:$E$13</definedName>
    <definedName name="H">Données!$E$14:$E$19</definedName>
    <definedName name="I">Données!$E$20:$E$25</definedName>
    <definedName name="J">Données!$E$26:$E$31</definedName>
    <definedName name="K">Données!$F$2:$F$7</definedName>
    <definedName name="LL">Données!$F$8:$F$13</definedName>
    <definedName name="M">Données!$F$14:$F$19</definedName>
    <definedName name="N">Données!$F$20:$F$25</definedName>
    <definedName name="O">Données!$F$26:$F$31</definedName>
    <definedName name="X">Données!$C$2</definedName>
    <definedName name="Y">Données!$C$3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3" l="1"/>
  <c r="E5" i="3" l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C11" i="1" l="1"/>
  <c r="C15" i="1"/>
  <c r="C18" i="1"/>
  <c r="C19" i="1"/>
  <c r="C21" i="1"/>
  <c r="C22" i="1"/>
  <c r="C23" i="1"/>
  <c r="C24" i="1"/>
  <c r="C26" i="1"/>
  <c r="C27" i="1"/>
  <c r="C29" i="1"/>
  <c r="C30" i="1"/>
  <c r="C31" i="1"/>
  <c r="C33" i="1"/>
  <c r="C34" i="1"/>
  <c r="C35" i="1"/>
  <c r="C38" i="1"/>
  <c r="C39" i="1"/>
  <c r="D41" i="1"/>
  <c r="C41" i="1" s="1"/>
  <c r="D42" i="1"/>
  <c r="C42" i="1" s="1"/>
  <c r="D43" i="1"/>
  <c r="C43" i="1" s="1"/>
  <c r="D44" i="1"/>
  <c r="C44" i="1" s="1"/>
  <c r="C3" i="6"/>
  <c r="C4" i="6"/>
  <c r="D3" i="6"/>
  <c r="C2" i="6"/>
  <c r="E1" i="6"/>
  <c r="E30" i="3"/>
  <c r="G55" i="1" s="1"/>
  <c r="G1" i="6"/>
  <c r="A1" i="6"/>
  <c r="L2" i="6"/>
  <c r="B2" i="6"/>
  <c r="B3" i="6"/>
  <c r="B4" i="6"/>
  <c r="B5" i="6"/>
  <c r="B6" i="6"/>
  <c r="E3" i="6"/>
  <c r="F3" i="6"/>
  <c r="G3" i="6"/>
  <c r="H3" i="6"/>
  <c r="I3" i="6"/>
  <c r="J3" i="6"/>
  <c r="K3" i="6"/>
  <c r="L3" i="6"/>
  <c r="D4" i="6"/>
  <c r="E4" i="6"/>
  <c r="F4" i="6"/>
  <c r="G4" i="6"/>
  <c r="H4" i="6"/>
  <c r="I4" i="6"/>
  <c r="J4" i="6"/>
  <c r="K4" i="6"/>
  <c r="L4" i="6"/>
  <c r="C5" i="6"/>
  <c r="D5" i="6"/>
  <c r="E5" i="6"/>
  <c r="F5" i="6"/>
  <c r="G5" i="6"/>
  <c r="H5" i="6"/>
  <c r="I5" i="6"/>
  <c r="J5" i="6"/>
  <c r="K5" i="6"/>
  <c r="L5" i="6"/>
  <c r="C6" i="6"/>
  <c r="D6" i="6"/>
  <c r="E6" i="6"/>
  <c r="F6" i="6"/>
  <c r="G6" i="6"/>
  <c r="H6" i="6"/>
  <c r="I6" i="6"/>
  <c r="J6" i="6"/>
  <c r="K6" i="6"/>
  <c r="L6" i="6"/>
  <c r="K2" i="6"/>
  <c r="D2" i="6"/>
  <c r="E2" i="6"/>
  <c r="F2" i="6"/>
  <c r="G2" i="6"/>
  <c r="H2" i="6"/>
  <c r="I2" i="6"/>
  <c r="J2" i="6"/>
  <c r="M2" i="6"/>
  <c r="D1" i="6"/>
  <c r="H1" i="6"/>
  <c r="I1" i="6"/>
  <c r="J1" i="6"/>
  <c r="K1" i="6"/>
  <c r="L1" i="6"/>
  <c r="M1" i="6"/>
  <c r="N1" i="6"/>
  <c r="O1" i="6"/>
  <c r="P1" i="6"/>
  <c r="Q1" i="6"/>
  <c r="R1" i="6"/>
  <c r="S1" i="6"/>
  <c r="T1" i="6"/>
  <c r="U1" i="6"/>
  <c r="V1" i="6"/>
  <c r="W1" i="6"/>
  <c r="X1" i="6"/>
  <c r="Y1" i="6"/>
  <c r="Z1" i="6"/>
  <c r="AA1" i="6"/>
  <c r="AB1" i="6"/>
  <c r="D2" i="3"/>
  <c r="E2" i="3"/>
  <c r="F2" i="3"/>
  <c r="G2" i="3"/>
  <c r="H2" i="3"/>
  <c r="I2" i="3"/>
  <c r="J2" i="3"/>
  <c r="K2" i="3"/>
  <c r="L2" i="3"/>
  <c r="C2" i="3"/>
  <c r="C13" i="1"/>
  <c r="C14" i="1"/>
  <c r="C16" i="1"/>
  <c r="C17" i="1"/>
  <c r="C20" i="1"/>
  <c r="C25" i="1"/>
  <c r="C28" i="1"/>
  <c r="C32" i="1"/>
  <c r="C36" i="1"/>
  <c r="C37" i="1"/>
  <c r="C40" i="1"/>
  <c r="P56" i="1"/>
  <c r="R56" i="1"/>
  <c r="S56" i="1"/>
  <c r="T56" i="1"/>
  <c r="U56" i="1"/>
  <c r="V56" i="1"/>
  <c r="W56" i="1"/>
  <c r="X56" i="1"/>
  <c r="Y56" i="1"/>
  <c r="P57" i="1"/>
  <c r="Q57" i="1"/>
  <c r="R57" i="1"/>
  <c r="S57" i="1"/>
  <c r="T57" i="1"/>
  <c r="U57" i="1"/>
  <c r="V57" i="1"/>
  <c r="W57" i="1"/>
  <c r="X57" i="1"/>
  <c r="Y57" i="1"/>
  <c r="S58" i="1"/>
  <c r="T58" i="1"/>
  <c r="U58" i="1"/>
  <c r="V58" i="1"/>
  <c r="W58" i="1"/>
  <c r="X58" i="1"/>
  <c r="Y58" i="1"/>
  <c r="P59" i="1"/>
  <c r="R59" i="1"/>
  <c r="S59" i="1"/>
  <c r="T59" i="1"/>
  <c r="U59" i="1"/>
  <c r="V59" i="1"/>
  <c r="W59" i="1"/>
  <c r="X59" i="1"/>
  <c r="Y59" i="1"/>
  <c r="P60" i="1"/>
  <c r="Q60" i="1"/>
  <c r="R60" i="1"/>
  <c r="S60" i="1"/>
  <c r="T60" i="1"/>
  <c r="U60" i="1"/>
  <c r="V60" i="1"/>
  <c r="W60" i="1"/>
  <c r="X60" i="1"/>
  <c r="Y60" i="1"/>
  <c r="P61" i="1"/>
  <c r="Q61" i="1"/>
  <c r="R61" i="1"/>
  <c r="S61" i="1"/>
  <c r="T61" i="1"/>
  <c r="U61" i="1"/>
  <c r="V61" i="1"/>
  <c r="W61" i="1"/>
  <c r="X61" i="1"/>
  <c r="Y61" i="1"/>
  <c r="P62" i="1"/>
  <c r="Q62" i="1"/>
  <c r="R62" i="1"/>
  <c r="S62" i="1"/>
  <c r="T62" i="1"/>
  <c r="U62" i="1"/>
  <c r="V62" i="1"/>
  <c r="W62" i="1"/>
  <c r="X62" i="1"/>
  <c r="Y62" i="1"/>
  <c r="P63" i="1"/>
  <c r="Q63" i="1"/>
  <c r="R63" i="1"/>
  <c r="S63" i="1"/>
  <c r="T63" i="1"/>
  <c r="U63" i="1"/>
  <c r="V63" i="1"/>
  <c r="W63" i="1"/>
  <c r="X63" i="1"/>
  <c r="Y63" i="1"/>
  <c r="P64" i="1"/>
  <c r="Q64" i="1"/>
  <c r="R64" i="1"/>
  <c r="S64" i="1"/>
  <c r="T64" i="1"/>
  <c r="U64" i="1"/>
  <c r="V64" i="1"/>
  <c r="W64" i="1"/>
  <c r="X64" i="1"/>
  <c r="Y64" i="1"/>
  <c r="P65" i="1"/>
  <c r="Q65" i="1"/>
  <c r="R65" i="1"/>
  <c r="S65" i="1"/>
  <c r="T65" i="1"/>
  <c r="U65" i="1"/>
  <c r="V65" i="1"/>
  <c r="W65" i="1"/>
  <c r="X65" i="1"/>
  <c r="Y65" i="1"/>
  <c r="P66" i="1"/>
  <c r="Q66" i="1"/>
  <c r="R66" i="1"/>
  <c r="S66" i="1"/>
  <c r="T66" i="1"/>
  <c r="U66" i="1"/>
  <c r="V66" i="1"/>
  <c r="W66" i="1"/>
  <c r="X66" i="1"/>
  <c r="Y66" i="1"/>
  <c r="P67" i="1"/>
  <c r="Q67" i="1"/>
  <c r="R67" i="1"/>
  <c r="S67" i="1"/>
  <c r="T67" i="1"/>
  <c r="U67" i="1"/>
  <c r="V67" i="1"/>
  <c r="W67" i="1"/>
  <c r="X67" i="1"/>
  <c r="Y67" i="1"/>
  <c r="P68" i="1"/>
  <c r="Q68" i="1"/>
  <c r="R68" i="1"/>
  <c r="S68" i="1"/>
  <c r="T68" i="1"/>
  <c r="U68" i="1"/>
  <c r="V68" i="1"/>
  <c r="W68" i="1"/>
  <c r="X68" i="1"/>
  <c r="Y68" i="1"/>
  <c r="P69" i="1"/>
  <c r="Q69" i="1"/>
  <c r="R69" i="1"/>
  <c r="S69" i="1"/>
  <c r="T69" i="1"/>
  <c r="U69" i="1"/>
  <c r="V69" i="1"/>
  <c r="W69" i="1"/>
  <c r="X69" i="1"/>
  <c r="Y69" i="1"/>
  <c r="P70" i="1"/>
  <c r="Q70" i="1"/>
  <c r="R70" i="1"/>
  <c r="S70" i="1"/>
  <c r="T70" i="1"/>
  <c r="U70" i="1"/>
  <c r="V70" i="1"/>
  <c r="W70" i="1"/>
  <c r="X70" i="1"/>
  <c r="Y70" i="1"/>
  <c r="P71" i="1"/>
  <c r="Q71" i="1"/>
  <c r="R71" i="1"/>
  <c r="S71" i="1"/>
  <c r="T71" i="1"/>
  <c r="U71" i="1"/>
  <c r="V71" i="1"/>
  <c r="W71" i="1"/>
  <c r="X71" i="1"/>
  <c r="Y71" i="1"/>
  <c r="P72" i="1"/>
  <c r="Q72" i="1"/>
  <c r="R72" i="1"/>
  <c r="S72" i="1"/>
  <c r="T72" i="1"/>
  <c r="U72" i="1"/>
  <c r="V72" i="1"/>
  <c r="W72" i="1"/>
  <c r="X72" i="1"/>
  <c r="Y72" i="1"/>
  <c r="P73" i="1"/>
  <c r="Q73" i="1"/>
  <c r="R73" i="1"/>
  <c r="S73" i="1"/>
  <c r="T73" i="1"/>
  <c r="U73" i="1"/>
  <c r="V73" i="1"/>
  <c r="W73" i="1"/>
  <c r="X73" i="1"/>
  <c r="Y73" i="1"/>
  <c r="P74" i="1"/>
  <c r="Q74" i="1"/>
  <c r="R74" i="1"/>
  <c r="S74" i="1"/>
  <c r="T74" i="1"/>
  <c r="U74" i="1"/>
  <c r="V74" i="1"/>
  <c r="W74" i="1"/>
  <c r="X74" i="1"/>
  <c r="Y74" i="1"/>
  <c r="P75" i="1"/>
  <c r="Q75" i="1"/>
  <c r="R75" i="1"/>
  <c r="S75" i="1"/>
  <c r="T75" i="1"/>
  <c r="U75" i="1"/>
  <c r="V75" i="1"/>
  <c r="W75" i="1"/>
  <c r="X75" i="1"/>
  <c r="Y75" i="1"/>
  <c r="P76" i="1"/>
  <c r="Q76" i="1"/>
  <c r="R76" i="1"/>
  <c r="S76" i="1"/>
  <c r="T76" i="1"/>
  <c r="U76" i="1"/>
  <c r="V76" i="1"/>
  <c r="W76" i="1"/>
  <c r="X76" i="1"/>
  <c r="Y76" i="1"/>
  <c r="P77" i="1"/>
  <c r="Q77" i="1"/>
  <c r="R77" i="1"/>
  <c r="S77" i="1"/>
  <c r="T77" i="1"/>
  <c r="U77" i="1"/>
  <c r="V77" i="1"/>
  <c r="W77" i="1"/>
  <c r="X77" i="1"/>
  <c r="Y77" i="1"/>
  <c r="P78" i="1"/>
  <c r="Q78" i="1"/>
  <c r="R78" i="1"/>
  <c r="S78" i="1"/>
  <c r="T78" i="1"/>
  <c r="U78" i="1"/>
  <c r="V78" i="1"/>
  <c r="W78" i="1"/>
  <c r="X78" i="1"/>
  <c r="Y78" i="1"/>
  <c r="P79" i="1"/>
  <c r="Q79" i="1"/>
  <c r="R79" i="1"/>
  <c r="S79" i="1"/>
  <c r="T79" i="1"/>
  <c r="U79" i="1"/>
  <c r="V79" i="1"/>
  <c r="W79" i="1"/>
  <c r="X79" i="1"/>
  <c r="Y79" i="1"/>
  <c r="P80" i="1"/>
  <c r="Q80" i="1"/>
  <c r="R80" i="1"/>
  <c r="S80" i="1"/>
  <c r="T80" i="1"/>
  <c r="U80" i="1"/>
  <c r="V80" i="1"/>
  <c r="W80" i="1"/>
  <c r="X80" i="1"/>
  <c r="Y80" i="1"/>
  <c r="P81" i="1"/>
  <c r="Q81" i="1"/>
  <c r="R81" i="1"/>
  <c r="S81" i="1"/>
  <c r="T81" i="1"/>
  <c r="U81" i="1"/>
  <c r="V81" i="1"/>
  <c r="W81" i="1"/>
  <c r="X81" i="1"/>
  <c r="Y81" i="1"/>
  <c r="P82" i="1"/>
  <c r="Q82" i="1"/>
  <c r="R82" i="1"/>
  <c r="S82" i="1"/>
  <c r="T82" i="1"/>
  <c r="U82" i="1"/>
  <c r="V82" i="1"/>
  <c r="W82" i="1"/>
  <c r="X82" i="1"/>
  <c r="Y82" i="1"/>
  <c r="P83" i="1"/>
  <c r="Q83" i="1"/>
  <c r="R83" i="1"/>
  <c r="S83" i="1"/>
  <c r="T83" i="1"/>
  <c r="U83" i="1"/>
  <c r="V83" i="1"/>
  <c r="W83" i="1"/>
  <c r="X83" i="1"/>
  <c r="Y83" i="1"/>
  <c r="P84" i="1"/>
  <c r="Q84" i="1"/>
  <c r="R84" i="1"/>
  <c r="S84" i="1"/>
  <c r="T84" i="1"/>
  <c r="U84" i="1"/>
  <c r="V84" i="1"/>
  <c r="W84" i="1"/>
  <c r="X84" i="1"/>
  <c r="Y84" i="1"/>
  <c r="P85" i="1"/>
  <c r="Q85" i="1"/>
  <c r="R85" i="1"/>
  <c r="S85" i="1"/>
  <c r="T85" i="1"/>
  <c r="U85" i="1"/>
  <c r="V85" i="1"/>
  <c r="W85" i="1"/>
  <c r="X85" i="1"/>
  <c r="Y85" i="1"/>
  <c r="P86" i="1"/>
  <c r="Q86" i="1"/>
  <c r="R86" i="1"/>
  <c r="S86" i="1"/>
  <c r="T86" i="1"/>
  <c r="U86" i="1"/>
  <c r="V86" i="1"/>
  <c r="W86" i="1"/>
  <c r="X86" i="1"/>
  <c r="Y86" i="1"/>
  <c r="P87" i="1"/>
  <c r="Q87" i="1"/>
  <c r="R87" i="1"/>
  <c r="S87" i="1"/>
  <c r="T87" i="1"/>
  <c r="U87" i="1"/>
  <c r="V87" i="1"/>
  <c r="W87" i="1"/>
  <c r="X87" i="1"/>
  <c r="Y87" i="1"/>
  <c r="P88" i="1"/>
  <c r="Q88" i="1"/>
  <c r="R88" i="1"/>
  <c r="S88" i="1"/>
  <c r="T88" i="1"/>
  <c r="U88" i="1"/>
  <c r="V88" i="1"/>
  <c r="W88" i="1"/>
  <c r="X88" i="1"/>
  <c r="Y88" i="1"/>
  <c r="P89" i="1"/>
  <c r="Q89" i="1"/>
  <c r="R89" i="1"/>
  <c r="S89" i="1"/>
  <c r="T89" i="1"/>
  <c r="U89" i="1"/>
  <c r="V89" i="1"/>
  <c r="W89" i="1"/>
  <c r="X89" i="1"/>
  <c r="Y89" i="1"/>
  <c r="P90" i="1"/>
  <c r="Q90" i="1"/>
  <c r="R90" i="1"/>
  <c r="S90" i="1"/>
  <c r="T90" i="1"/>
  <c r="U90" i="1"/>
  <c r="V90" i="1"/>
  <c r="W90" i="1"/>
  <c r="X90" i="1"/>
  <c r="Y90" i="1"/>
  <c r="P91" i="1"/>
  <c r="Q91" i="1"/>
  <c r="R91" i="1"/>
  <c r="S91" i="1"/>
  <c r="T91" i="1"/>
  <c r="U91" i="1"/>
  <c r="V91" i="1"/>
  <c r="W91" i="1"/>
  <c r="X91" i="1"/>
  <c r="Y91" i="1"/>
  <c r="P92" i="1"/>
  <c r="Q92" i="1"/>
  <c r="R92" i="1"/>
  <c r="S92" i="1"/>
  <c r="T92" i="1"/>
  <c r="U92" i="1"/>
  <c r="V92" i="1"/>
  <c r="W92" i="1"/>
  <c r="X92" i="1"/>
  <c r="Y92" i="1"/>
  <c r="P93" i="1"/>
  <c r="Q93" i="1"/>
  <c r="R93" i="1"/>
  <c r="S93" i="1"/>
  <c r="T93" i="1"/>
  <c r="U93" i="1"/>
  <c r="V93" i="1"/>
  <c r="W93" i="1"/>
  <c r="X93" i="1"/>
  <c r="Y93" i="1"/>
  <c r="P94" i="1"/>
  <c r="Q94" i="1"/>
  <c r="R94" i="1"/>
  <c r="S94" i="1"/>
  <c r="T94" i="1"/>
  <c r="U94" i="1"/>
  <c r="V94" i="1"/>
  <c r="W94" i="1"/>
  <c r="X94" i="1"/>
  <c r="Y94" i="1"/>
  <c r="R55" i="1"/>
  <c r="S55" i="1"/>
  <c r="T55" i="1"/>
  <c r="U55" i="1"/>
  <c r="V55" i="1"/>
  <c r="W55" i="1"/>
  <c r="X55" i="1"/>
  <c r="Y55" i="1"/>
  <c r="P55" i="1"/>
  <c r="G11" i="3"/>
  <c r="G28" i="3" s="1"/>
  <c r="H11" i="3"/>
  <c r="H28" i="3"/>
  <c r="I11" i="3"/>
  <c r="I28" i="3" s="1"/>
  <c r="J11" i="3"/>
  <c r="J28" i="3"/>
  <c r="K11" i="3"/>
  <c r="K28" i="3"/>
  <c r="L11" i="3"/>
  <c r="L28" i="3"/>
  <c r="F11" i="3"/>
  <c r="F28" i="3" s="1"/>
  <c r="F29" i="3"/>
  <c r="F30" i="3"/>
  <c r="F31" i="3"/>
  <c r="F32" i="3"/>
  <c r="C11" i="3"/>
  <c r="C28" i="3" s="1"/>
  <c r="C29" i="3"/>
  <c r="C30" i="3"/>
  <c r="C31" i="3"/>
  <c r="C32" i="3"/>
  <c r="D10" i="3"/>
  <c r="D27" i="3" s="1"/>
  <c r="E10" i="3"/>
  <c r="E27" i="3" s="1"/>
  <c r="F10" i="3"/>
  <c r="F27" i="3"/>
  <c r="G10" i="3"/>
  <c r="G27" i="3"/>
  <c r="H10" i="3"/>
  <c r="I10" i="3"/>
  <c r="I27" i="3" s="1"/>
  <c r="J10" i="3"/>
  <c r="K10" i="3"/>
  <c r="K27" i="3"/>
  <c r="L10" i="3"/>
  <c r="L27" i="3" s="1"/>
  <c r="D11" i="3"/>
  <c r="D28" i="3" s="1"/>
  <c r="E11" i="3"/>
  <c r="E28" i="3" s="1"/>
  <c r="G72" i="1" s="1"/>
  <c r="D29" i="3"/>
  <c r="G70" i="1"/>
  <c r="G29" i="3"/>
  <c r="H29" i="3"/>
  <c r="I29" i="3"/>
  <c r="J29" i="3"/>
  <c r="K29" i="3"/>
  <c r="L29" i="3"/>
  <c r="D30" i="3"/>
  <c r="G30" i="3"/>
  <c r="H30" i="3"/>
  <c r="I30" i="3"/>
  <c r="J30" i="3"/>
  <c r="K30" i="3"/>
  <c r="L30" i="3"/>
  <c r="D31" i="3"/>
  <c r="E31" i="3"/>
  <c r="G31" i="3"/>
  <c r="H31" i="3"/>
  <c r="I31" i="3"/>
  <c r="J31" i="3"/>
  <c r="K31" i="3"/>
  <c r="L31" i="3"/>
  <c r="D32" i="3"/>
  <c r="E32" i="3"/>
  <c r="G32" i="3"/>
  <c r="H32" i="3"/>
  <c r="I32" i="3"/>
  <c r="J32" i="3"/>
  <c r="K32" i="3"/>
  <c r="L32" i="3"/>
  <c r="J27" i="3"/>
  <c r="H27" i="3"/>
  <c r="E3" i="1"/>
  <c r="P58" i="1"/>
  <c r="F3" i="1"/>
  <c r="G3" i="1"/>
  <c r="F2" i="1"/>
  <c r="G2" i="1"/>
  <c r="H2" i="1"/>
  <c r="I2" i="1"/>
  <c r="J2" i="1"/>
  <c r="K2" i="1"/>
  <c r="L2" i="1"/>
  <c r="M2" i="1"/>
  <c r="N2" i="1"/>
  <c r="H3" i="1"/>
  <c r="I3" i="1"/>
  <c r="J3" i="1"/>
  <c r="K3" i="1"/>
  <c r="L3" i="1"/>
  <c r="M3" i="1"/>
  <c r="N3" i="1"/>
  <c r="E2" i="1"/>
  <c r="R58" i="1"/>
  <c r="Q55" i="1"/>
  <c r="Q56" i="1"/>
  <c r="Q58" i="1"/>
  <c r="Q59" i="1"/>
  <c r="C10" i="3"/>
  <c r="C27" i="3" s="1"/>
  <c r="C5" i="3"/>
  <c r="F7" i="3"/>
  <c r="G7" i="3"/>
  <c r="H7" i="3"/>
  <c r="I7" i="3"/>
  <c r="J7" i="3"/>
  <c r="K7" i="3"/>
  <c r="L7" i="3"/>
  <c r="F5" i="3"/>
  <c r="G5" i="3"/>
  <c r="H5" i="3"/>
  <c r="I5" i="3"/>
  <c r="J5" i="3"/>
  <c r="K5" i="3"/>
  <c r="L5" i="3"/>
  <c r="D5" i="3"/>
  <c r="C7" i="3"/>
  <c r="D7" i="3"/>
  <c r="E7" i="3"/>
  <c r="E1" i="1"/>
  <c r="A1" i="1"/>
  <c r="C12" i="1"/>
  <c r="L64" i="1"/>
  <c r="L55" i="1"/>
  <c r="L60" i="1"/>
  <c r="L93" i="1"/>
  <c r="L67" i="1"/>
  <c r="L59" i="1"/>
  <c r="L92" i="1"/>
  <c r="G77" i="1"/>
  <c r="G58" i="1"/>
  <c r="G67" i="1"/>
  <c r="N58" i="1"/>
  <c r="N60" i="1"/>
  <c r="N63" i="1"/>
  <c r="N94" i="1"/>
  <c r="N65" i="1"/>
  <c r="N69" i="1"/>
  <c r="N81" i="1"/>
  <c r="N85" i="1"/>
  <c r="N89" i="1"/>
  <c r="N61" i="1"/>
  <c r="N68" i="1"/>
  <c r="N70" i="1"/>
  <c r="N74" i="1"/>
  <c r="N76" i="1"/>
  <c r="N78" i="1"/>
  <c r="N82" i="1"/>
  <c r="N84" i="1"/>
  <c r="N86" i="1"/>
  <c r="N90" i="1"/>
  <c r="N92" i="1"/>
  <c r="N55" i="1"/>
  <c r="N71" i="1"/>
  <c r="N75" i="1"/>
  <c r="N79" i="1"/>
  <c r="N87" i="1"/>
  <c r="N91" i="1"/>
  <c r="N56" i="1"/>
  <c r="N62" i="1"/>
  <c r="N64" i="1"/>
  <c r="N67" i="1"/>
  <c r="M70" i="1"/>
  <c r="M74" i="1"/>
  <c r="M90" i="1"/>
  <c r="M83" i="1"/>
  <c r="M62" i="1"/>
  <c r="M65" i="1"/>
  <c r="M81" i="1"/>
  <c r="M85" i="1"/>
  <c r="M61" i="1"/>
  <c r="M75" i="1"/>
  <c r="M67" i="1"/>
  <c r="M68" i="1"/>
  <c r="M84" i="1"/>
  <c r="M88" i="1"/>
  <c r="M87" i="1"/>
  <c r="L94" i="1"/>
  <c r="L65" i="1"/>
  <c r="L61" i="1"/>
  <c r="L91" i="1"/>
  <c r="L90" i="1"/>
  <c r="L89" i="1"/>
  <c r="L87" i="1"/>
  <c r="L86" i="1"/>
  <c r="L85" i="1"/>
  <c r="L83" i="1"/>
  <c r="L82" i="1"/>
  <c r="L81" i="1"/>
  <c r="L79" i="1"/>
  <c r="L78" i="1"/>
  <c r="L77" i="1"/>
  <c r="L75" i="1"/>
  <c r="L74" i="1"/>
  <c r="L73" i="1"/>
  <c r="L71" i="1"/>
  <c r="L70" i="1"/>
  <c r="L69" i="1"/>
  <c r="L66" i="1"/>
  <c r="L62" i="1"/>
  <c r="J57" i="1"/>
  <c r="J65" i="1"/>
  <c r="J72" i="1"/>
  <c r="J80" i="1"/>
  <c r="J84" i="1"/>
  <c r="J55" i="1"/>
  <c r="J75" i="1"/>
  <c r="J58" i="1"/>
  <c r="J69" i="1"/>
  <c r="J73" i="1"/>
  <c r="J81" i="1"/>
  <c r="J89" i="1"/>
  <c r="J60" i="1"/>
  <c r="J71" i="1"/>
  <c r="J59" i="1"/>
  <c r="J63" i="1"/>
  <c r="J67" i="1"/>
  <c r="J78" i="1"/>
  <c r="J82" i="1"/>
  <c r="J90" i="1"/>
  <c r="J56" i="1"/>
  <c r="J83" i="1"/>
  <c r="J94" i="1"/>
  <c r="I66" i="1"/>
  <c r="I68" i="1"/>
  <c r="I78" i="1"/>
  <c r="I88" i="1"/>
  <c r="I83" i="1"/>
  <c r="I61" i="1"/>
  <c r="I94" i="1"/>
  <c r="G76" i="1"/>
  <c r="C10" i="1"/>
  <c r="C8" i="1"/>
  <c r="G71" i="1" l="1"/>
  <c r="G69" i="1"/>
  <c r="O93" i="1"/>
  <c r="O92" i="1"/>
  <c r="O82" i="1"/>
  <c r="O72" i="1"/>
  <c r="O66" i="1"/>
  <c r="O70" i="1"/>
  <c r="O61" i="1"/>
  <c r="O84" i="1"/>
  <c r="O94" i="1"/>
  <c r="O88" i="1"/>
  <c r="O64" i="1"/>
  <c r="O58" i="1"/>
  <c r="O76" i="1"/>
  <c r="O86" i="1"/>
  <c r="O85" i="1"/>
  <c r="O74" i="1"/>
  <c r="O69" i="1"/>
  <c r="O62" i="1"/>
  <c r="H64" i="1"/>
  <c r="H85" i="1"/>
  <c r="H93" i="1"/>
  <c r="H57" i="1"/>
  <c r="H87" i="1"/>
  <c r="H70" i="1"/>
  <c r="H61" i="1"/>
  <c r="H89" i="1"/>
  <c r="H67" i="1"/>
  <c r="H90" i="1"/>
  <c r="H83" i="1"/>
  <c r="H80" i="1"/>
  <c r="H68" i="1"/>
  <c r="H94" i="1"/>
  <c r="H76" i="1"/>
  <c r="H92" i="1"/>
  <c r="H75" i="1"/>
  <c r="E66" i="1"/>
  <c r="E87" i="1"/>
  <c r="E76" i="1"/>
  <c r="E63" i="1"/>
  <c r="E62" i="1"/>
  <c r="E72" i="1"/>
  <c r="E59" i="1"/>
  <c r="E91" i="1"/>
  <c r="E79" i="1"/>
  <c r="E78" i="1"/>
  <c r="E82" i="1"/>
  <c r="E70" i="1"/>
  <c r="E65" i="1"/>
  <c r="E57" i="1"/>
  <c r="E68" i="1"/>
  <c r="E90" i="1"/>
  <c r="E88" i="1"/>
  <c r="E81" i="1"/>
  <c r="E93" i="1"/>
  <c r="E84" i="1"/>
  <c r="E85" i="1"/>
  <c r="E60" i="1"/>
  <c r="E55" i="1"/>
  <c r="F57" i="1"/>
  <c r="F80" i="1"/>
  <c r="F86" i="1"/>
  <c r="F67" i="1"/>
  <c r="F85" i="1"/>
  <c r="F64" i="1"/>
  <c r="F69" i="1"/>
  <c r="F75" i="1"/>
  <c r="F94" i="1"/>
  <c r="F58" i="1"/>
  <c r="F78" i="1"/>
  <c r="F71" i="1"/>
  <c r="F73" i="1"/>
  <c r="F74" i="1"/>
  <c r="F77" i="1"/>
  <c r="F79" i="1"/>
  <c r="F92" i="1"/>
  <c r="F60" i="1"/>
  <c r="F56" i="1"/>
  <c r="F59" i="1"/>
  <c r="F61" i="1"/>
  <c r="F90" i="1"/>
  <c r="F93" i="1"/>
  <c r="F82" i="1"/>
  <c r="F91" i="1"/>
  <c r="F83" i="1"/>
  <c r="F81" i="1"/>
  <c r="F89" i="1"/>
  <c r="F65" i="1"/>
  <c r="F68" i="1"/>
  <c r="F63" i="1"/>
  <c r="F55" i="1"/>
  <c r="F72" i="1"/>
  <c r="F66" i="1"/>
  <c r="F87" i="1"/>
  <c r="F88" i="1"/>
  <c r="F84" i="1"/>
  <c r="F70" i="1"/>
  <c r="F62" i="1"/>
  <c r="F76" i="1"/>
  <c r="I60" i="1"/>
  <c r="I91" i="1"/>
  <c r="I89" i="1"/>
  <c r="I74" i="1"/>
  <c r="I82" i="1"/>
  <c r="I90" i="1"/>
  <c r="I79" i="1"/>
  <c r="I57" i="1"/>
  <c r="I65" i="1"/>
  <c r="I73" i="1"/>
  <c r="O87" i="1"/>
  <c r="O67" i="1"/>
  <c r="O65" i="1"/>
  <c r="O63" i="1"/>
  <c r="O57" i="1"/>
  <c r="G87" i="1"/>
  <c r="I92" i="1"/>
  <c r="I86" i="1"/>
  <c r="G88" i="1"/>
  <c r="G84" i="1"/>
  <c r="G80" i="1"/>
  <c r="M78" i="1"/>
  <c r="M66" i="1"/>
  <c r="M60" i="1"/>
  <c r="M73" i="1"/>
  <c r="M89" i="1"/>
  <c r="M64" i="1"/>
  <c r="M59" i="1"/>
  <c r="M76" i="1"/>
  <c r="M92" i="1"/>
  <c r="M94" i="1"/>
  <c r="E86" i="1"/>
  <c r="E74" i="1"/>
  <c r="E61" i="1"/>
  <c r="E94" i="1"/>
  <c r="E89" i="1"/>
  <c r="G61" i="1"/>
  <c r="H65" i="1"/>
  <c r="H66" i="1"/>
  <c r="I87" i="1"/>
  <c r="I69" i="1"/>
  <c r="I71" i="1"/>
  <c r="M80" i="1"/>
  <c r="M58" i="1"/>
  <c r="M57" i="1"/>
  <c r="M63" i="1"/>
  <c r="G75" i="1"/>
  <c r="G92" i="1"/>
  <c r="J61" i="1"/>
  <c r="J76" i="1"/>
  <c r="J91" i="1"/>
  <c r="J62" i="1"/>
  <c r="J77" i="1"/>
  <c r="J92" i="1"/>
  <c r="J87" i="1"/>
  <c r="J70" i="1"/>
  <c r="J86" i="1"/>
  <c r="J64" i="1"/>
  <c r="O80" i="1"/>
  <c r="O78" i="1"/>
  <c r="O68" i="1"/>
  <c r="O60" i="1"/>
  <c r="O91" i="1"/>
  <c r="O89" i="1"/>
  <c r="O83" i="1"/>
  <c r="O81" i="1"/>
  <c r="O79" i="1"/>
  <c r="O75" i="1"/>
  <c r="O73" i="1"/>
  <c r="O71" i="1"/>
  <c r="G74" i="1"/>
  <c r="I59" i="1"/>
  <c r="I75" i="1"/>
  <c r="I76" i="1"/>
  <c r="I77" i="1"/>
  <c r="I64" i="1"/>
  <c r="G91" i="1"/>
  <c r="G57" i="1"/>
  <c r="G81" i="1"/>
  <c r="H74" i="1"/>
  <c r="H86" i="1"/>
  <c r="H88" i="1"/>
  <c r="H69" i="1"/>
  <c r="H81" i="1"/>
  <c r="H59" i="1"/>
  <c r="H71" i="1"/>
  <c r="H78" i="1"/>
  <c r="H77" i="1"/>
  <c r="H55" i="1"/>
  <c r="O77" i="1"/>
  <c r="E83" i="1"/>
  <c r="E80" i="1"/>
  <c r="E71" i="1"/>
  <c r="G68" i="1"/>
  <c r="H79" i="1"/>
  <c r="H84" i="1"/>
  <c r="H73" i="1"/>
  <c r="H60" i="1"/>
  <c r="I67" i="1"/>
  <c r="I56" i="1"/>
  <c r="I84" i="1"/>
  <c r="I72" i="1"/>
  <c r="I62" i="1"/>
  <c r="M71" i="1"/>
  <c r="M91" i="1"/>
  <c r="M77" i="1"/>
  <c r="M86" i="1"/>
  <c r="G60" i="1"/>
  <c r="G62" i="1"/>
  <c r="G66" i="1"/>
  <c r="G65" i="1"/>
  <c r="G82" i="1"/>
  <c r="G90" i="1"/>
  <c r="G63" i="1"/>
  <c r="G79" i="1"/>
  <c r="G94" i="1"/>
  <c r="G64" i="1"/>
  <c r="G89" i="1"/>
  <c r="G78" i="1"/>
  <c r="O90" i="1"/>
  <c r="E67" i="1"/>
  <c r="E69" i="1"/>
  <c r="E64" i="1"/>
  <c r="E56" i="1"/>
  <c r="E92" i="1"/>
  <c r="E75" i="1"/>
  <c r="E77" i="1"/>
  <c r="E73" i="1"/>
  <c r="E58" i="1"/>
  <c r="G73" i="1"/>
  <c r="G86" i="1"/>
  <c r="H82" i="1"/>
  <c r="H72" i="1"/>
  <c r="H62" i="1"/>
  <c r="H56" i="1"/>
  <c r="H58" i="1"/>
  <c r="H91" i="1"/>
  <c r="H63" i="1"/>
  <c r="I81" i="1"/>
  <c r="I63" i="1"/>
  <c r="I85" i="1"/>
  <c r="I55" i="1"/>
  <c r="I80" i="1"/>
  <c r="I70" i="1"/>
  <c r="I93" i="1"/>
  <c r="I58" i="1"/>
  <c r="J93" i="1"/>
  <c r="J74" i="1"/>
  <c r="J79" i="1"/>
  <c r="J85" i="1"/>
  <c r="J66" i="1"/>
  <c r="J88" i="1"/>
  <c r="J68" i="1"/>
  <c r="M55" i="1"/>
  <c r="M72" i="1"/>
  <c r="M79" i="1"/>
  <c r="M93" i="1"/>
  <c r="M69" i="1"/>
  <c r="M56" i="1"/>
  <c r="M82" i="1"/>
  <c r="G85" i="1"/>
  <c r="G59" i="1"/>
  <c r="G83" i="1"/>
  <c r="G56" i="1"/>
  <c r="G93" i="1"/>
  <c r="O59" i="1"/>
  <c r="N66" i="1"/>
  <c r="N73" i="1"/>
  <c r="N93" i="1"/>
  <c r="N72" i="1"/>
  <c r="N80" i="1"/>
  <c r="N88" i="1"/>
  <c r="N57" i="1"/>
  <c r="N83" i="1"/>
  <c r="N59" i="1"/>
  <c r="N77" i="1"/>
  <c r="L63" i="1"/>
  <c r="L56" i="1"/>
  <c r="L58" i="1"/>
  <c r="L57" i="1"/>
  <c r="L88" i="1"/>
  <c r="L84" i="1"/>
  <c r="L80" i="1"/>
  <c r="L76" i="1"/>
  <c r="L72" i="1"/>
  <c r="L68" i="1"/>
  <c r="O55" i="1"/>
  <c r="O56" i="1"/>
  <c r="K56" i="1"/>
  <c r="K79" i="1"/>
  <c r="K90" i="1"/>
  <c r="K74" i="1"/>
  <c r="K68" i="1"/>
  <c r="K77" i="1"/>
  <c r="K66" i="1"/>
  <c r="K92" i="1"/>
  <c r="K55" i="1"/>
  <c r="K75" i="1"/>
  <c r="K86" i="1"/>
  <c r="K70" i="1"/>
  <c r="K89" i="1"/>
  <c r="K73" i="1"/>
  <c r="K65" i="1"/>
  <c r="K61" i="1"/>
  <c r="K57" i="1"/>
  <c r="K91" i="1"/>
  <c r="K62" i="1"/>
  <c r="K88" i="1"/>
  <c r="K87" i="1"/>
  <c r="K71" i="1"/>
  <c r="K82" i="1"/>
  <c r="K84" i="1"/>
  <c r="K85" i="1"/>
  <c r="K64" i="1"/>
  <c r="K60" i="1"/>
  <c r="K94" i="1"/>
  <c r="K69" i="1"/>
  <c r="K72" i="1"/>
  <c r="K83" i="1"/>
  <c r="K80" i="1"/>
  <c r="K78" i="1"/>
  <c r="K76" i="1"/>
  <c r="K81" i="1"/>
  <c r="K67" i="1"/>
  <c r="K63" i="1"/>
  <c r="K59" i="1"/>
  <c r="K93" i="1"/>
  <c r="K58" i="1"/>
  <c r="D71" i="1" l="1"/>
  <c r="D72" i="1"/>
  <c r="D92" i="1"/>
  <c r="D58" i="1"/>
  <c r="D94" i="1"/>
  <c r="D70" i="1"/>
  <c r="D74" i="1"/>
  <c r="D83" i="1"/>
  <c r="D93" i="1"/>
  <c r="D91" i="1"/>
  <c r="D69" i="1"/>
  <c r="D85" i="1"/>
  <c r="D80" i="1"/>
  <c r="D56" i="1"/>
  <c r="D63" i="1"/>
  <c r="D89" i="1"/>
  <c r="D57" i="1"/>
  <c r="D84" i="1"/>
  <c r="D79" i="1"/>
  <c r="D67" i="1"/>
  <c r="D88" i="1"/>
  <c r="D61" i="1"/>
  <c r="D65" i="1"/>
  <c r="D66" i="1"/>
  <c r="D81" i="1"/>
  <c r="D60" i="1"/>
  <c r="D82" i="1"/>
  <c r="D62" i="1"/>
  <c r="D86" i="1"/>
  <c r="D90" i="1"/>
  <c r="D59" i="1"/>
  <c r="C9" i="1" s="1"/>
  <c r="D77" i="1"/>
  <c r="D76" i="1"/>
  <c r="D64" i="1"/>
  <c r="D73" i="1"/>
  <c r="D75" i="1"/>
  <c r="D78" i="1"/>
  <c r="D87" i="1"/>
  <c r="D55" i="1"/>
  <c r="D5" i="1" s="1"/>
  <c r="C5" i="1" s="1"/>
  <c r="D68" i="1"/>
  <c r="D7" i="1" l="1"/>
  <c r="C7" i="1" s="1"/>
  <c r="D6" i="1"/>
  <c r="C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cedric</author>
    <author>Cédric Guimard</author>
    <author>Yohann Bichon</author>
  </authors>
  <commentList>
    <comment ref="C4" authorId="0" shapeId="0" xr:uid="{64855D32-74B6-43B2-B7F6-60A88FF4B389}">
      <text>
        <r>
          <rPr>
            <sz val="9"/>
            <color indexed="81"/>
            <rFont val="Tahoma"/>
            <family val="2"/>
          </rPr>
          <t xml:space="preserve">Choisir l'objectif général principalement travaillé...
</t>
        </r>
      </text>
    </comment>
    <comment ref="D4" authorId="0" shapeId="0" xr:uid="{F91E2667-76AB-4105-8DA9-B2589D0BA93F}">
      <text>
        <r>
          <rPr>
            <sz val="9"/>
            <color indexed="81"/>
            <rFont val="Tahoma"/>
            <family val="2"/>
          </rPr>
          <t xml:space="preserve">Choisir l'objectif général principalement travaillé...
</t>
        </r>
      </text>
    </comment>
    <comment ref="E4" authorId="0" shapeId="0" xr:uid="{C0AE039A-24C7-450B-9D3D-E921148EB540}">
      <text>
        <r>
          <rPr>
            <sz val="9"/>
            <color indexed="81"/>
            <rFont val="Tahoma"/>
            <family val="2"/>
          </rPr>
          <t xml:space="preserve">Choisir l'objectif général principalement travaillé...
</t>
        </r>
      </text>
    </comment>
    <comment ref="F4" authorId="0" shapeId="0" xr:uid="{B32F18DF-F395-438C-94F2-583DBAB04ADD}">
      <text>
        <r>
          <rPr>
            <sz val="9"/>
            <color indexed="81"/>
            <rFont val="Tahoma"/>
            <family val="2"/>
          </rPr>
          <t xml:space="preserve">Choisir l'objectif général principalement travaillé...
</t>
        </r>
      </text>
    </comment>
    <comment ref="G4" authorId="0" shapeId="0" xr:uid="{3935AFC4-E163-49BA-95B6-A8B3A0D3EE07}">
      <text>
        <r>
          <rPr>
            <sz val="9"/>
            <color indexed="81"/>
            <rFont val="Tahoma"/>
            <family val="2"/>
          </rPr>
          <t xml:space="preserve">Choisir l'objectif général principalement travaillé...
</t>
        </r>
      </text>
    </comment>
    <comment ref="H4" authorId="0" shapeId="0" xr:uid="{23597C58-009C-4B84-8A1C-9B6D96E2F6AC}">
      <text>
        <r>
          <rPr>
            <sz val="9"/>
            <color indexed="81"/>
            <rFont val="Tahoma"/>
            <family val="2"/>
          </rPr>
          <t xml:space="preserve">Choisir l'objectif général principalement travaillé...
</t>
        </r>
      </text>
    </comment>
    <comment ref="I4" authorId="0" shapeId="0" xr:uid="{5A2D8E18-647A-414E-B4E1-A47D4003FE1C}">
      <text>
        <r>
          <rPr>
            <sz val="9"/>
            <color indexed="81"/>
            <rFont val="Tahoma"/>
            <family val="2"/>
          </rPr>
          <t xml:space="preserve">Choisir l'objectif général principalement travaillé...
</t>
        </r>
      </text>
    </comment>
    <comment ref="J4" authorId="0" shapeId="0" xr:uid="{951D48DA-877C-4D7D-8AC0-EB322060FB0D}">
      <text>
        <r>
          <rPr>
            <sz val="9"/>
            <color indexed="81"/>
            <rFont val="Tahoma"/>
            <family val="2"/>
          </rPr>
          <t xml:space="preserve">Choisir l'objectif général principalement travaillé...
</t>
        </r>
      </text>
    </comment>
    <comment ref="K4" authorId="0" shapeId="0" xr:uid="{16A8B530-1128-4B55-A0F9-7EAE0D285500}">
      <text>
        <r>
          <rPr>
            <sz val="9"/>
            <color indexed="81"/>
            <rFont val="Tahoma"/>
            <family val="2"/>
          </rPr>
          <t xml:space="preserve">Choisir l'objectif général principalement travaillé...
</t>
        </r>
      </text>
    </comment>
    <comment ref="L4" authorId="0" shapeId="0" xr:uid="{3316B563-B49A-448C-9916-20A0E0CF8ECD}">
      <text>
        <r>
          <rPr>
            <sz val="9"/>
            <color indexed="81"/>
            <rFont val="Tahoma"/>
            <family val="2"/>
          </rPr>
          <t xml:space="preserve">Choisir l'objectif général principalement travaillé...
</t>
        </r>
      </text>
    </comment>
    <comment ref="C6" authorId="1" shapeId="0" xr:uid="{A783C0D2-5DFE-492D-AE04-4B55CE37FA98}">
      <text>
        <r>
          <rPr>
            <sz val="9"/>
            <color indexed="81"/>
            <rFont val="Tahoma"/>
            <family val="2"/>
          </rPr>
          <t xml:space="preserve">…puis l'attendu de fin de lycée professionnel (AFLP) associé…
</t>
        </r>
      </text>
    </comment>
    <comment ref="D6" authorId="1" shapeId="0" xr:uid="{03EDCDE2-C139-48B5-81FB-7A8036323AC6}">
      <text>
        <r>
          <rPr>
            <sz val="9"/>
            <color indexed="81"/>
            <rFont val="Tahoma"/>
            <family val="2"/>
          </rPr>
          <t xml:space="preserve">…puis l'attendu de fin de lycée professionnel (AFLP) associé…
</t>
        </r>
      </text>
    </comment>
    <comment ref="E6" authorId="1" shapeId="0" xr:uid="{324EA37E-69BC-4129-B5FC-4955F50E517A}">
      <text>
        <r>
          <rPr>
            <sz val="9"/>
            <color indexed="81"/>
            <rFont val="Tahoma"/>
            <family val="2"/>
          </rPr>
          <t xml:space="preserve">…puis l'attendu de fin de lycée professionnel (AFLP) associé…
</t>
        </r>
      </text>
    </comment>
    <comment ref="F6" authorId="1" shapeId="0" xr:uid="{A05B969D-A866-49B1-9083-C002EC3E50D8}">
      <text>
        <r>
          <rPr>
            <sz val="9"/>
            <color indexed="81"/>
            <rFont val="Tahoma"/>
            <family val="2"/>
          </rPr>
          <t xml:space="preserve">…puis l'attendu de fin de lycée professionnel (AFLP) associé…
</t>
        </r>
      </text>
    </comment>
    <comment ref="G6" authorId="1" shapeId="0" xr:uid="{FFF1AF85-1DD5-475A-86A0-29705C8A18B8}">
      <text>
        <r>
          <rPr>
            <sz val="9"/>
            <color indexed="81"/>
            <rFont val="Tahoma"/>
            <family val="2"/>
          </rPr>
          <t xml:space="preserve">…puis l'attendu de fin de lycée professionnel (AFLP) associé…
</t>
        </r>
      </text>
    </comment>
    <comment ref="H6" authorId="1" shapeId="0" xr:uid="{9CBE3664-E2AB-4773-A5C0-633796F90934}">
      <text>
        <r>
          <rPr>
            <sz val="9"/>
            <color indexed="81"/>
            <rFont val="Tahoma"/>
            <family val="2"/>
          </rPr>
          <t xml:space="preserve">…puis l'attendu de fin de lycée professionnel (AFLP) associé…
</t>
        </r>
      </text>
    </comment>
    <comment ref="I6" authorId="1" shapeId="0" xr:uid="{81F9F1EF-A66E-4A3B-960E-463090F7DA4F}">
      <text>
        <r>
          <rPr>
            <sz val="9"/>
            <color indexed="81"/>
            <rFont val="Tahoma"/>
            <family val="2"/>
          </rPr>
          <t xml:space="preserve">…puis l'attendu de fin de lycée professionnel (AFLP) associé…
</t>
        </r>
      </text>
    </comment>
    <comment ref="J6" authorId="1" shapeId="0" xr:uid="{B94E60C8-FD30-41FF-888C-9DEC9311B70E}">
      <text>
        <r>
          <rPr>
            <sz val="9"/>
            <color indexed="81"/>
            <rFont val="Tahoma"/>
            <family val="2"/>
          </rPr>
          <t xml:space="preserve">…puis l'attendu de fin de lycée professionnel (AFLP) associé…
</t>
        </r>
      </text>
    </comment>
    <comment ref="K6" authorId="1" shapeId="0" xr:uid="{7971B680-B1BE-4B90-A4E0-F319EAD75497}">
      <text>
        <r>
          <rPr>
            <sz val="9"/>
            <color indexed="81"/>
            <rFont val="Tahoma"/>
            <family val="2"/>
          </rPr>
          <t xml:space="preserve">…puis l'attendu de fin de lycée professionnel (AFLP) associé…
</t>
        </r>
      </text>
    </comment>
    <comment ref="L6" authorId="1" shapeId="0" xr:uid="{414CD7BE-06C0-45C6-B5A8-DC47FF981688}">
      <text>
        <r>
          <rPr>
            <sz val="9"/>
            <color indexed="81"/>
            <rFont val="Tahoma"/>
            <family val="2"/>
          </rPr>
          <t xml:space="preserve">…puis l'attendu de fin de lycée professionnel (AFLP) associé…
</t>
        </r>
      </text>
    </comment>
    <comment ref="C8" authorId="2" shapeId="0" xr:uid="{0954D948-B0F0-463C-AE73-307FF0FE7059}">
      <text>
        <r>
          <rPr>
            <sz val="9"/>
            <color indexed="81"/>
            <rFont val="Tahoma"/>
            <family val="2"/>
          </rPr>
          <t>Enfin, ce qui est évalué dans la compétence.</t>
        </r>
      </text>
    </comment>
    <comment ref="D8" authorId="2" shapeId="0" xr:uid="{337C2CCA-9AD1-437B-BC89-004119E91111}">
      <text>
        <r>
          <rPr>
            <sz val="9"/>
            <color indexed="81"/>
            <rFont val="Tahoma"/>
            <family val="2"/>
          </rPr>
          <t>Enfin, ce qui est évalué dans la compétence.</t>
        </r>
      </text>
    </comment>
    <comment ref="E8" authorId="2" shapeId="0" xr:uid="{298123D3-C1A2-4BD3-BC55-85F692717B37}">
      <text>
        <r>
          <rPr>
            <sz val="9"/>
            <color indexed="81"/>
            <rFont val="Tahoma"/>
            <family val="2"/>
          </rPr>
          <t>Enfin, ce qui est évalué dans la compétence.</t>
        </r>
      </text>
    </comment>
    <comment ref="F8" authorId="2" shapeId="0" xr:uid="{9B370A05-CC4C-493A-B5F1-662F5672020F}">
      <text>
        <r>
          <rPr>
            <sz val="9"/>
            <color indexed="81"/>
            <rFont val="Tahoma"/>
            <family val="2"/>
          </rPr>
          <t>Enfin, ce qui est évalué dans la compétence.</t>
        </r>
      </text>
    </comment>
    <comment ref="G8" authorId="2" shapeId="0" xr:uid="{3011D569-133F-4705-B9C0-028CB2E0E226}">
      <text>
        <r>
          <rPr>
            <sz val="9"/>
            <color indexed="81"/>
            <rFont val="Tahoma"/>
            <family val="2"/>
          </rPr>
          <t>Enfin, ce qui est évalué dans la compétence.</t>
        </r>
      </text>
    </comment>
    <comment ref="H8" authorId="2" shapeId="0" xr:uid="{F50FF5D5-CCCE-4859-8495-A8FBEE660F67}">
      <text>
        <r>
          <rPr>
            <sz val="9"/>
            <color indexed="81"/>
            <rFont val="Tahoma"/>
            <family val="2"/>
          </rPr>
          <t>Enfin, ce qui est évalué dans la compétence.</t>
        </r>
      </text>
    </comment>
    <comment ref="I8" authorId="2" shapeId="0" xr:uid="{E4C06C6C-32B4-4887-AC3F-7A27DD7F3EE9}">
      <text>
        <r>
          <rPr>
            <sz val="9"/>
            <color indexed="81"/>
            <rFont val="Tahoma"/>
            <family val="2"/>
          </rPr>
          <t>Enfin, ce qui est évalué dans la compétence.</t>
        </r>
      </text>
    </comment>
    <comment ref="J8" authorId="2" shapeId="0" xr:uid="{5C260601-8D9D-4E18-9507-1576F62D3148}">
      <text>
        <r>
          <rPr>
            <sz val="9"/>
            <color indexed="81"/>
            <rFont val="Tahoma"/>
            <family val="2"/>
          </rPr>
          <t>Enfin, ce qui est évalué dans la compétence.</t>
        </r>
      </text>
    </comment>
    <comment ref="K8" authorId="2" shapeId="0" xr:uid="{87613520-CBA5-40E5-8FF6-C612EA26A1BC}">
      <text>
        <r>
          <rPr>
            <sz val="9"/>
            <color indexed="81"/>
            <rFont val="Tahoma"/>
            <family val="2"/>
          </rPr>
          <t>Enfin, ce qui est évalué dans la compétence.</t>
        </r>
      </text>
    </comment>
    <comment ref="L8" authorId="2" shapeId="0" xr:uid="{D78A45A5-53F3-4A04-9AAA-6A4624D300E1}">
      <text>
        <r>
          <rPr>
            <sz val="9"/>
            <color indexed="81"/>
            <rFont val="Tahoma"/>
            <family val="2"/>
          </rPr>
          <t>Enfin, ce qui est évalué dans la compétence.</t>
        </r>
      </text>
    </comment>
    <comment ref="C9" authorId="2" shapeId="0" xr:uid="{2FF03A6D-FA11-4834-BB79-C91774002BBB}">
      <text>
        <r>
          <rPr>
            <sz val="9"/>
            <color indexed="81"/>
            <rFont val="Tahoma"/>
            <family val="2"/>
          </rPr>
          <t>Modifier le coefficient à l'aide du menu déroulant</t>
        </r>
      </text>
    </comment>
    <comment ref="D9" authorId="2" shapeId="0" xr:uid="{0FA82BD3-AED3-4EF2-9476-A4C2E7A95371}">
      <text>
        <r>
          <rPr>
            <sz val="9"/>
            <color indexed="81"/>
            <rFont val="Tahoma"/>
            <family val="2"/>
          </rPr>
          <t>Modifier le coefficient à l'aide du menu déroulant</t>
        </r>
      </text>
    </comment>
    <comment ref="E9" authorId="2" shapeId="0" xr:uid="{8213AC1B-CA37-4CA3-AE33-91ADCE0F10D8}">
      <text>
        <r>
          <rPr>
            <sz val="9"/>
            <color indexed="81"/>
            <rFont val="Tahoma"/>
            <family val="2"/>
          </rPr>
          <t>Modifier le coefficient à l'aide du menu déroulant</t>
        </r>
      </text>
    </comment>
    <comment ref="F9" authorId="2" shapeId="0" xr:uid="{C254CEBC-1547-4DED-84DE-97D738D7D4B9}">
      <text>
        <r>
          <rPr>
            <sz val="9"/>
            <color indexed="81"/>
            <rFont val="Tahoma"/>
            <family val="2"/>
          </rPr>
          <t>Modifier le coefficient à l'aide du menu déroulant</t>
        </r>
      </text>
    </comment>
    <comment ref="G9" authorId="2" shapeId="0" xr:uid="{2F1BE699-9528-47E2-90A8-2175BB86AC24}">
      <text>
        <r>
          <rPr>
            <sz val="9"/>
            <color indexed="81"/>
            <rFont val="Tahoma"/>
            <family val="2"/>
          </rPr>
          <t>Modifier le coefficient à l'aide du menu déroulant</t>
        </r>
      </text>
    </comment>
    <comment ref="H9" authorId="2" shapeId="0" xr:uid="{EC77FC1F-5F39-4B83-B5F3-46D66531AE24}">
      <text>
        <r>
          <rPr>
            <sz val="9"/>
            <color indexed="81"/>
            <rFont val="Tahoma"/>
            <family val="2"/>
          </rPr>
          <t>Modifier le coefficient à l'aide du menu déroulant</t>
        </r>
      </text>
    </comment>
    <comment ref="I9" authorId="2" shapeId="0" xr:uid="{2EBFFAB9-ECFC-4BBB-8CAC-EC4790ADED7C}">
      <text>
        <r>
          <rPr>
            <sz val="9"/>
            <color indexed="81"/>
            <rFont val="Tahoma"/>
            <family val="2"/>
          </rPr>
          <t>Modifier le coefficient à l'aide du menu déroulant</t>
        </r>
      </text>
    </comment>
    <comment ref="J9" authorId="2" shapeId="0" xr:uid="{77576B61-E13B-4B18-B3E4-861E754971A7}">
      <text>
        <r>
          <rPr>
            <sz val="9"/>
            <color indexed="81"/>
            <rFont val="Tahoma"/>
            <family val="2"/>
          </rPr>
          <t>Modifier le coefficient à l'aide du menu déroulant</t>
        </r>
      </text>
    </comment>
    <comment ref="K9" authorId="2" shapeId="0" xr:uid="{582B3994-F750-4054-B6E1-3844D0F8DA99}">
      <text>
        <r>
          <rPr>
            <sz val="9"/>
            <color indexed="81"/>
            <rFont val="Tahoma"/>
            <family val="2"/>
          </rPr>
          <t>Modifier le coefficient à l'aide du menu déroulant</t>
        </r>
      </text>
    </comment>
    <comment ref="L9" authorId="2" shapeId="0" xr:uid="{BDC84086-E963-4540-B393-17C6BAC69A73}">
      <text>
        <r>
          <rPr>
            <sz val="9"/>
            <color indexed="81"/>
            <rFont val="Tahoma"/>
            <family val="2"/>
          </rPr>
          <t>Modifier le coefficient à l'aide du menu déroulant</t>
        </r>
      </text>
    </comment>
    <comment ref="C12" authorId="2" shapeId="0" xr:uid="{26AA5B65-515E-453D-A73C-83ABE2CC037B}">
      <text>
        <r>
          <rPr>
            <sz val="9"/>
            <color indexed="81"/>
            <rFont val="Tahoma"/>
            <family val="2"/>
          </rPr>
          <t xml:space="preserve">Décrire le Niveau de Maîtrise Insuffisant pour cet observable
</t>
        </r>
      </text>
    </comment>
    <comment ref="D12" authorId="2" shapeId="0" xr:uid="{2A9B0E19-E652-4B3B-8A89-90D14E4682B5}">
      <text>
        <r>
          <rPr>
            <sz val="9"/>
            <color indexed="81"/>
            <rFont val="Tahoma"/>
            <family val="2"/>
          </rPr>
          <t xml:space="preserve">Décrire le Niveau de Maîtrise Insuffisant pour cet observable
</t>
        </r>
      </text>
    </comment>
    <comment ref="E12" authorId="2" shapeId="0" xr:uid="{975CFE23-A1AA-49D6-9D8C-B8B6AF54EC08}">
      <text>
        <r>
          <rPr>
            <sz val="9"/>
            <color indexed="81"/>
            <rFont val="Tahoma"/>
            <family val="2"/>
          </rPr>
          <t xml:space="preserve">Décrire le Niveau de Maîtrise Insuffisant pour cet observable
</t>
        </r>
      </text>
    </comment>
    <comment ref="F12" authorId="2" shapeId="0" xr:uid="{380A029E-F2DC-45E5-ACD0-8C64355004AA}">
      <text>
        <r>
          <rPr>
            <sz val="9"/>
            <color indexed="81"/>
            <rFont val="Tahoma"/>
            <family val="2"/>
          </rPr>
          <t xml:space="preserve">Décrire le Niveau de Maîtrise Insuffisant pour cet observable
</t>
        </r>
      </text>
    </comment>
    <comment ref="G12" authorId="2" shapeId="0" xr:uid="{6842946B-FABF-4DA2-A159-5CAFBB253527}">
      <text>
        <r>
          <rPr>
            <sz val="9"/>
            <color indexed="81"/>
            <rFont val="Tahoma"/>
            <family val="2"/>
          </rPr>
          <t xml:space="preserve">Décrire le Niveau de Maîtrise Insuffisant pour cet observable
</t>
        </r>
      </text>
    </comment>
    <comment ref="H12" authorId="2" shapeId="0" xr:uid="{40D55BCF-EB29-4DE5-8B4E-EF22D95B41F7}">
      <text>
        <r>
          <rPr>
            <sz val="9"/>
            <color indexed="81"/>
            <rFont val="Tahoma"/>
            <family val="2"/>
          </rPr>
          <t xml:space="preserve">Décrire le Niveau de Maîtrise Insuffisant pour cet observable
</t>
        </r>
      </text>
    </comment>
    <comment ref="I12" authorId="2" shapeId="0" xr:uid="{796DAD19-7777-47E4-85EA-785BFC86DA2D}">
      <text>
        <r>
          <rPr>
            <sz val="9"/>
            <color indexed="81"/>
            <rFont val="Tahoma"/>
            <family val="2"/>
          </rPr>
          <t xml:space="preserve">Décrire le Niveau de Maîtrise Insuffisant pour cet observable
</t>
        </r>
      </text>
    </comment>
    <comment ref="J12" authorId="2" shapeId="0" xr:uid="{657B4466-216B-455C-96D1-B47643FBCFDC}">
      <text>
        <r>
          <rPr>
            <sz val="9"/>
            <color indexed="81"/>
            <rFont val="Tahoma"/>
            <family val="2"/>
          </rPr>
          <t xml:space="preserve">Décrire le Niveau de Maîtrise Insuffisant pour cet observable
</t>
        </r>
      </text>
    </comment>
    <comment ref="K12" authorId="2" shapeId="0" xr:uid="{A6C8E2EB-DDFB-452E-A2FA-CA5A617D800A}">
      <text>
        <r>
          <rPr>
            <sz val="9"/>
            <color indexed="81"/>
            <rFont val="Tahoma"/>
            <family val="2"/>
          </rPr>
          <t xml:space="preserve">Décrire le Niveau de Maîtrise Insuffisant pour cet observable
</t>
        </r>
      </text>
    </comment>
    <comment ref="L12" authorId="2" shapeId="0" xr:uid="{59ED169D-2F3D-494A-A2CE-06DEAACC9594}">
      <text>
        <r>
          <rPr>
            <sz val="9"/>
            <color indexed="81"/>
            <rFont val="Tahoma"/>
            <family val="2"/>
          </rPr>
          <t xml:space="preserve">Décrire le Niveau de Maîtrise Insuffisant pour l'item
</t>
        </r>
      </text>
    </comment>
    <comment ref="C13" authorId="2" shapeId="0" xr:uid="{A7B731F6-8223-4FD7-8CAE-0595E496C794}">
      <text>
        <r>
          <rPr>
            <sz val="9"/>
            <color indexed="81"/>
            <rFont val="Tahoma"/>
            <family val="2"/>
          </rPr>
          <t>Décrire le Niveau de Maîtrise Fragile pour cet observable</t>
        </r>
      </text>
    </comment>
    <comment ref="D13" authorId="2" shapeId="0" xr:uid="{C98C5D4B-44D3-411B-AEB6-CA3E86494A66}">
      <text>
        <r>
          <rPr>
            <sz val="9"/>
            <color indexed="81"/>
            <rFont val="Tahoma"/>
            <family val="2"/>
          </rPr>
          <t>Décrire le Niveau de Maîtrise Fragile pour cet observable</t>
        </r>
      </text>
    </comment>
    <comment ref="E13" authorId="2" shapeId="0" xr:uid="{BB68A990-7C91-42B9-8AA3-F1C312AF4171}">
      <text>
        <r>
          <rPr>
            <sz val="9"/>
            <color indexed="81"/>
            <rFont val="Tahoma"/>
            <family val="2"/>
          </rPr>
          <t>Décrire le Niveau de Maîtrise Fragile pour cet observable</t>
        </r>
      </text>
    </comment>
    <comment ref="F13" authorId="2" shapeId="0" xr:uid="{BE29E137-F449-4156-BDFE-284012DA8367}">
      <text>
        <r>
          <rPr>
            <sz val="9"/>
            <color indexed="81"/>
            <rFont val="Tahoma"/>
            <family val="2"/>
          </rPr>
          <t>Décrire le Niveau de Maîtrise Fragile pour cet observable</t>
        </r>
      </text>
    </comment>
    <comment ref="G13" authorId="2" shapeId="0" xr:uid="{B7CB9881-3755-4B23-BA6C-300A24D8F4E9}">
      <text>
        <r>
          <rPr>
            <sz val="9"/>
            <color indexed="81"/>
            <rFont val="Tahoma"/>
            <family val="2"/>
          </rPr>
          <t>Décrire le Niveau de Maîtrise Fragile pour cet observable</t>
        </r>
      </text>
    </comment>
    <comment ref="H13" authorId="2" shapeId="0" xr:uid="{13BA51F0-860D-4991-94C8-87CCD6F12BC3}">
      <text>
        <r>
          <rPr>
            <sz val="9"/>
            <color indexed="81"/>
            <rFont val="Tahoma"/>
            <family val="2"/>
          </rPr>
          <t>Décrire le Niveau de Maîtrise Fragile pour cet observable</t>
        </r>
      </text>
    </comment>
    <comment ref="I13" authorId="2" shapeId="0" xr:uid="{BE3F9EEA-40C0-4CBF-90B5-86A08DE91C4F}">
      <text>
        <r>
          <rPr>
            <sz val="9"/>
            <color indexed="81"/>
            <rFont val="Tahoma"/>
            <family val="2"/>
          </rPr>
          <t>Décrire le Niveau de Maîtrise Fragile pour cet observable</t>
        </r>
      </text>
    </comment>
    <comment ref="J13" authorId="2" shapeId="0" xr:uid="{76C5D194-21A4-4EFA-9C09-D5E6952DBB43}">
      <text>
        <r>
          <rPr>
            <sz val="9"/>
            <color indexed="81"/>
            <rFont val="Tahoma"/>
            <family val="2"/>
          </rPr>
          <t>Décrire le Niveau de Maîtrise Fragile pour cet observable</t>
        </r>
      </text>
    </comment>
    <comment ref="K13" authorId="2" shapeId="0" xr:uid="{187C147C-0A7D-42D0-8BFC-E023997DD244}">
      <text>
        <r>
          <rPr>
            <sz val="9"/>
            <color indexed="81"/>
            <rFont val="Tahoma"/>
            <family val="2"/>
          </rPr>
          <t>Décrire le Niveau de Maîtrise Fragile pour cet observable</t>
        </r>
      </text>
    </comment>
    <comment ref="L13" authorId="2" shapeId="0" xr:uid="{23023EA7-F947-42CF-837E-5DA153746F36}">
      <text>
        <r>
          <rPr>
            <sz val="9"/>
            <color indexed="81"/>
            <rFont val="Tahoma"/>
            <family val="2"/>
          </rPr>
          <t>Décrire le Niveau de Maîtrise Fragile pour cet observable</t>
        </r>
      </text>
    </comment>
    <comment ref="C14" authorId="2" shapeId="0" xr:uid="{5DC2C709-3267-4A40-BDF6-4B8B6229284F}">
      <text>
        <r>
          <rPr>
            <sz val="9"/>
            <color indexed="81"/>
            <rFont val="Tahoma"/>
            <family val="2"/>
          </rPr>
          <t>Décrire le Niveau de Maîtrise Satisfaisante pour cet observable</t>
        </r>
      </text>
    </comment>
    <comment ref="D14" authorId="2" shapeId="0" xr:uid="{334DE132-918D-4D91-959B-1EBDB6BCABD2}">
      <text>
        <r>
          <rPr>
            <sz val="9"/>
            <color indexed="81"/>
            <rFont val="Tahoma"/>
            <family val="2"/>
          </rPr>
          <t>Décrire le Niveau de Maîtrise Satisfaisante pour cet observable</t>
        </r>
      </text>
    </comment>
    <comment ref="E14" authorId="2" shapeId="0" xr:uid="{F34BC6B4-57BC-4034-9F36-FDE76E442B5F}">
      <text>
        <r>
          <rPr>
            <sz val="9"/>
            <color indexed="81"/>
            <rFont val="Tahoma"/>
            <family val="2"/>
          </rPr>
          <t>Décrire le Niveau de Maîtrise Satisfaisante pour cet observable</t>
        </r>
      </text>
    </comment>
    <comment ref="F14" authorId="2" shapeId="0" xr:uid="{1814D411-667E-4A32-ACB2-A40E68A14E8C}">
      <text>
        <r>
          <rPr>
            <sz val="9"/>
            <color indexed="81"/>
            <rFont val="Tahoma"/>
            <family val="2"/>
          </rPr>
          <t>Décrire le Niveau de Maîtrise Satisfaisante pour cet observable</t>
        </r>
      </text>
    </comment>
    <comment ref="G14" authorId="2" shapeId="0" xr:uid="{FAAA49C3-7FD5-4902-9B60-65AAC66D5AD8}">
      <text>
        <r>
          <rPr>
            <sz val="9"/>
            <color indexed="81"/>
            <rFont val="Tahoma"/>
            <family val="2"/>
          </rPr>
          <t>Décrire le Niveau de Maîtrise Satisfaisante pour cet observable</t>
        </r>
      </text>
    </comment>
    <comment ref="H14" authorId="2" shapeId="0" xr:uid="{E1C49938-8D50-459D-B299-10CD8B1F65B0}">
      <text>
        <r>
          <rPr>
            <sz val="9"/>
            <color indexed="81"/>
            <rFont val="Tahoma"/>
            <family val="2"/>
          </rPr>
          <t>Décrire le Niveau de Maîtrise Satisfaisante pour cet observable</t>
        </r>
      </text>
    </comment>
    <comment ref="I14" authorId="2" shapeId="0" xr:uid="{F1528192-FA0E-4ED4-86B9-7D821FF0AA9A}">
      <text>
        <r>
          <rPr>
            <sz val="9"/>
            <color indexed="81"/>
            <rFont val="Tahoma"/>
            <family val="2"/>
          </rPr>
          <t>Décrire le Niveau de Maîtrise Satisfaisante pour cet observable</t>
        </r>
      </text>
    </comment>
    <comment ref="J14" authorId="2" shapeId="0" xr:uid="{E73526CB-70E7-4124-85F1-30F6A35F9B47}">
      <text>
        <r>
          <rPr>
            <sz val="9"/>
            <color indexed="81"/>
            <rFont val="Tahoma"/>
            <family val="2"/>
          </rPr>
          <t>Décrire le Niveau de Maîtrise Satisfaisante pour cet observable</t>
        </r>
      </text>
    </comment>
    <comment ref="K14" authorId="2" shapeId="0" xr:uid="{79A9C9E1-9AC8-4180-B4AF-D98C806083FD}">
      <text>
        <r>
          <rPr>
            <sz val="9"/>
            <color indexed="81"/>
            <rFont val="Tahoma"/>
            <family val="2"/>
          </rPr>
          <t>Décrire le Niveau de Maîtrise Satisfaisante pour cet observable</t>
        </r>
      </text>
    </comment>
    <comment ref="L14" authorId="2" shapeId="0" xr:uid="{6D96BB71-9A62-4C18-A874-4ECE50A6726E}">
      <text>
        <r>
          <rPr>
            <sz val="9"/>
            <color indexed="81"/>
            <rFont val="Tahoma"/>
            <family val="2"/>
          </rPr>
          <t>Décrire le Niveau de Maîtrise Satisfaisante pour cet observable</t>
        </r>
      </text>
    </comment>
    <comment ref="C15" authorId="2" shapeId="0" xr:uid="{9485F551-9517-4EB3-8FF8-1755BFAF6AE7}">
      <text>
        <r>
          <rPr>
            <sz val="9"/>
            <color indexed="81"/>
            <rFont val="Tahoma"/>
            <family val="2"/>
          </rPr>
          <t>Décrire le Niveau Très Bonne Maîtrise pour cet observable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5" authorId="2" shapeId="0" xr:uid="{18434748-D3E6-4D28-84E5-B3CCE52AA092}">
      <text>
        <r>
          <rPr>
            <sz val="9"/>
            <color indexed="81"/>
            <rFont val="Tahoma"/>
            <family val="2"/>
          </rPr>
          <t>Décrire le Niveau Très Bonne Maîtrise pour cet observable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5" authorId="2" shapeId="0" xr:uid="{DEA340EE-E859-4D6A-B748-8CA52A1C5282}">
      <text>
        <r>
          <rPr>
            <sz val="9"/>
            <color indexed="81"/>
            <rFont val="Tahoma"/>
            <family val="2"/>
          </rPr>
          <t>Décrire le Niveau Très Bonne Maîtrise pour cet observable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5" authorId="2" shapeId="0" xr:uid="{029E134F-0582-4174-B3DD-E59BF470DD9D}">
      <text>
        <r>
          <rPr>
            <sz val="9"/>
            <color indexed="81"/>
            <rFont val="Tahoma"/>
            <family val="2"/>
          </rPr>
          <t>Décrire le Niveau Très Bonne Maîtrise pour cet observable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5" authorId="2" shapeId="0" xr:uid="{89AA3739-D9E3-4C59-AC22-99D26E4740D0}">
      <text>
        <r>
          <rPr>
            <sz val="9"/>
            <color indexed="81"/>
            <rFont val="Tahoma"/>
            <family val="2"/>
          </rPr>
          <t>Décrire le Niveau Très Bonne Maîtrise pour cet observable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15" authorId="2" shapeId="0" xr:uid="{A65500C6-68BC-4A17-AA43-50EF6155D018}">
      <text>
        <r>
          <rPr>
            <sz val="9"/>
            <color indexed="81"/>
            <rFont val="Tahoma"/>
            <family val="2"/>
          </rPr>
          <t>Décrire le Niveau Très Bonne Maîtrise pour cet observable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15" authorId="2" shapeId="0" xr:uid="{ADEBFB54-7742-4599-BEC5-ECAF3805852F}">
      <text>
        <r>
          <rPr>
            <sz val="9"/>
            <color indexed="81"/>
            <rFont val="Tahoma"/>
            <family val="2"/>
          </rPr>
          <t>Décrire le Niveau Très Bonne Maîtrise pour cet observable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15" authorId="2" shapeId="0" xr:uid="{02720CA0-3E7A-4AAC-B16A-F719BDDB324A}">
      <text>
        <r>
          <rPr>
            <sz val="9"/>
            <color indexed="81"/>
            <rFont val="Tahoma"/>
            <family val="2"/>
          </rPr>
          <t>Décrire le Niveau Très Bonne Maîtrise pour cet observable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K15" authorId="2" shapeId="0" xr:uid="{131526C1-8DD5-4A21-ADF7-618FB77C9BF2}">
      <text>
        <r>
          <rPr>
            <sz val="9"/>
            <color indexed="81"/>
            <rFont val="Tahoma"/>
            <family val="2"/>
          </rPr>
          <t>Décrire le Niveau Très Bonne Maîtrise pour cet observable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2" shapeId="0" xr:uid="{177F8DB2-7A87-473D-9FCE-19C111D32599}">
      <text>
        <r>
          <rPr>
            <sz val="9"/>
            <color indexed="81"/>
            <rFont val="Tahoma"/>
            <family val="2"/>
          </rPr>
          <t>Décrire le Niveau Très Bonne Maîtrise pour cet observable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Yohann Bichon</author>
  </authors>
  <commentList>
    <comment ref="F1" authorId="0" shapeId="0" xr:uid="{954502CF-F152-493F-8718-BDD94E0F4CC1}">
      <text>
        <r>
          <rPr>
            <b/>
            <sz val="9"/>
            <color indexed="81"/>
            <rFont val="Tahoma"/>
            <family val="2"/>
          </rPr>
          <t>Classe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Yohann Bichon</author>
  </authors>
  <commentList>
    <comment ref="A1" authorId="0" shapeId="0" xr:uid="{09C78761-AD11-4989-AFE6-8EDF331AA1BF}">
      <text>
        <r>
          <rPr>
            <b/>
            <sz val="12"/>
            <color indexed="81"/>
            <rFont val="Tahoma"/>
            <family val="2"/>
          </rPr>
          <t xml:space="preserve">
1- Sélectionner les cellules souhaitées pour l'impression
2-Choisir "imprimer la sélection" 
3- Paramétrer "Ajuster à une page"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<sst xmlns="http://schemas.openxmlformats.org/spreadsheetml/2006/main" count="186" uniqueCount="173">
  <si>
    <t>APSA</t>
  </si>
  <si>
    <t>Coefficients des items</t>
  </si>
  <si>
    <t>NE</t>
  </si>
  <si>
    <t>NR</t>
  </si>
  <si>
    <t>MI</t>
  </si>
  <si>
    <t>MF</t>
  </si>
  <si>
    <t>MS</t>
  </si>
  <si>
    <t>TBM</t>
  </si>
  <si>
    <t>Noms prénoms</t>
  </si>
  <si>
    <t>Niv. Moyen</t>
  </si>
  <si>
    <t>Prop. Note / 20</t>
  </si>
  <si>
    <t>Niveau d'acquisition</t>
  </si>
  <si>
    <t>Niveau d'acquisition2</t>
  </si>
  <si>
    <t>Niveau d'acquisition3</t>
  </si>
  <si>
    <t>Niveau d'acquisition4</t>
  </si>
  <si>
    <t>Niveau d'acquisition 5</t>
  </si>
  <si>
    <t>Niveau d'acquisition 6</t>
  </si>
  <si>
    <t>Niveau d'acquisition 7</t>
  </si>
  <si>
    <t>Niveau d'acquisition 8</t>
  </si>
  <si>
    <t>Niveau d'acquisition 9</t>
  </si>
  <si>
    <t>Niveau d'acquisition 10</t>
  </si>
  <si>
    <t>NA1</t>
  </si>
  <si>
    <t>NA2</t>
  </si>
  <si>
    <t>NA3</t>
  </si>
  <si>
    <t>NA4</t>
  </si>
  <si>
    <t>NA5</t>
  </si>
  <si>
    <t>NA6</t>
  </si>
  <si>
    <t>NA7</t>
  </si>
  <si>
    <t>NA8</t>
  </si>
  <si>
    <t>NA9</t>
  </si>
  <si>
    <t>NA10</t>
  </si>
  <si>
    <t>Nombre de "non évalué" x Coef</t>
  </si>
  <si>
    <t xml:space="preserve">Ce qui est évalué  </t>
  </si>
  <si>
    <t>Maîtrise Insuffisante</t>
  </si>
  <si>
    <t>Maîtrise Fragile</t>
  </si>
  <si>
    <t>Maîtrise Satisfaisante</t>
  </si>
  <si>
    <t>Très Bonne Maîtrise</t>
  </si>
  <si>
    <t>Champs d'apprentissage</t>
  </si>
  <si>
    <t>Niveau de classe</t>
  </si>
  <si>
    <t>Arts du cirque</t>
  </si>
  <si>
    <t>Basket-ball</t>
  </si>
  <si>
    <t>Course en durée</t>
  </si>
  <si>
    <t>Danse</t>
  </si>
  <si>
    <t>Escalade</t>
  </si>
  <si>
    <t>Futsal</t>
  </si>
  <si>
    <t>Handball</t>
  </si>
  <si>
    <t>Musculation</t>
  </si>
  <si>
    <t>Natation de vitesse</t>
  </si>
  <si>
    <t>Step</t>
  </si>
  <si>
    <t>Ultimate</t>
  </si>
  <si>
    <t>Volley-ball</t>
  </si>
  <si>
    <t>Nombre de séances :</t>
  </si>
  <si>
    <t xml:space="preserve">CA1 : réaliser sa performance motrice maximale, mesurable à une échéance donnée.  </t>
  </si>
  <si>
    <t xml:space="preserve">CA2 : adapter son déplacement à des environnements variés et/ou incertains. </t>
  </si>
  <si>
    <t xml:space="preserve">CA3 : réaliser une prestation corporelle destinée à être vue et appréciée par autrui. </t>
  </si>
  <si>
    <t xml:space="preserve">CA4 : conduire un affrontement interindividuel ou collectif pour gagner.  </t>
  </si>
  <si>
    <t xml:space="preserve">CA5 : réaliser et orienter son activité physique pour développer ses ressources et s’entretenir. 
 </t>
  </si>
  <si>
    <t>Objectifs généraux</t>
  </si>
  <si>
    <t>AFLP CAP</t>
  </si>
  <si>
    <r>
      <t xml:space="preserve">11 </t>
    </r>
    <r>
      <rPr>
        <sz val="10"/>
        <color rgb="FF000000"/>
        <rFont val="Calibri"/>
        <family val="2"/>
        <scheme val="minor"/>
      </rPr>
      <t>Produire et répartir intentionnellement ses efforts en mobilisant ses ressources pour gagner ou pour battre un record.</t>
    </r>
  </si>
  <si>
    <t>12 Connaître et utiliser des techniques efficaces pour produire la meilleure performance possible.</t>
  </si>
  <si>
    <t>13 S’engager et persévérer, seul ou à plusieurs, dans des efforts répétés pour progresser dans une activité de performance.</t>
  </si>
  <si>
    <t>14 S’impliquer dans des rôles sociaux pour assurer le bon déroulement d’une épreuve de production de performance.</t>
  </si>
  <si>
    <t>15 Se préparer à un effort long ou intense pour être efficace dans la production d’une performance à une échéance donnée.</t>
  </si>
  <si>
    <t>16 Identifier ses progrès et connaître sa meilleure performance réalisée pour la situer culturellement.</t>
  </si>
  <si>
    <t>21 Planifier et conduire un déplacement adapté à ses ressources pour effectuer le trajet prévu dans sa totalité ; le cas échéant, savoir renoncer.</t>
  </si>
  <si>
    <t>22 Utiliser des techniques efficaces pour adapter son déplacement aux caractéristiques du milieu.</t>
  </si>
  <si>
    <t>23 Sélectionner des informations utiles pour planifier son itinéraire et l’adapter éventuellement en cours de déplacement.</t>
  </si>
  <si>
    <t>24 S’impliquer dans des rôles sociaux pour assurer le bon fonctionnement d’une activité de pleine nature.</t>
  </si>
  <si>
    <t>25 Contrôler ses émotions pour accepter de s’engager dans un environnement partiellement connu.</t>
  </si>
  <si>
    <t>26 Se préparer, connaître les risques, respecter la réglementation et appliquer les procédures d’urgence à mettre en œuvre dans les différents environnements de pratique pour s’y engager en sécurité</t>
  </si>
  <si>
    <t>31 S’engager devant des spectateurs ou des juges pour produire ou reproduire des formes corporelles maîtrisées au service d’une intention.</t>
  </si>
  <si>
    <t>32 Utiliser des techniques efficaces pour enrichir sa motricité, la rendre plus originale, plus efficace au service de la prestation prévue.</t>
  </si>
  <si>
    <t>33 Prévoir et mémoriser le déroulement des temps forts et des temps faibles de sa prestation pour la réaliser dans son intégralité en restant concentré.</t>
  </si>
  <si>
    <t>34 Utiliser des critères explicites pour apprécier et/ou évaluer la prestation indépendamment de la personne.</t>
  </si>
  <si>
    <t>35 Se préparer pour présenter une prestation complète, maîtrisée et sécurisée à une échéance donnée.</t>
  </si>
  <si>
    <t>36 S’enrichir d’éléments de culture liés à la pratique abordée pour éveiller une curiosité culturelle.</t>
  </si>
  <si>
    <t>41 Identifier le déséquilibre adverse et en profiter pour produire rapidement l’action décisive choisie et marquer le point.</t>
  </si>
  <si>
    <t>42 Utiliser des techniques et des tactiques d’attaque adaptées pour favoriser des occasions de marquer et mobiliser des moyens de défense pour s’opposer.</t>
  </si>
  <si>
    <t>43 Persévérer face à la difficulté et accepter la répétition pour améliorer son efficacité motrice.</t>
  </si>
  <si>
    <t>44 Terminer la rencontre et accepter la défaite ou la victoire dans le respect de l’adversaire ; intégrer les règles et s’impliquer dans les rôles sociaux pour permettre le bon déroulement du jeu.</t>
  </si>
  <si>
    <t>45 Se préparer et systématiser sa préparation générale et spécifique pour être en pleine possession de ses moyens lors de la confrontation.</t>
  </si>
  <si>
    <t>46 Connaître les pratiques sportives dans la société contemporaine pour situer et comprendre le sens des pratiques scolaires.</t>
  </si>
  <si>
    <t>51 Construire et stabiliser une motricité spécifique pour être efficace dans le suivi d’un thème d’entraînement en cohérence avec un mobile personnel de développement.</t>
  </si>
  <si>
    <t>52 Mettre en lien des ressentis avec une charge de travail pour réguler cette charge de manière autonome.</t>
  </si>
  <si>
    <t>53 Mobiliser différentes méthodes d’entraînement, analyser ses ressentis pour fonder ses choix.</t>
  </si>
  <si>
    <t>54 Coopérer et assurer les rôles sociaux pour aider au progrès individuel dans des conditions de sécurité.</t>
  </si>
  <si>
    <t>55 S’engager avec une intensité ciblée et persévérer dans l’effort pour envisager des progrès.</t>
  </si>
  <si>
    <t>56 Intégrer des conseils d’entraînement, de diététique, d’hygiène de vie pour se construire un mode de vie sain et une pratique raisonnée</t>
  </si>
  <si>
    <t>AFLP Bac Pro</t>
  </si>
  <si>
    <t>12 Connaître et mobiliser les techniques efficaces pour produire la meilleure performance possible.</t>
  </si>
  <si>
    <t>13 Analyser sa performance pour adapter son projet et progresser.</t>
  </si>
  <si>
    <t>14 Assumer des rôles sociaux pour organiser une épreuve de production de performance, un concours.</t>
  </si>
  <si>
    <t>15 Assurer la prise en charge de sa préparation et de celle d’un groupe, de façon autonome pour produire la meilleure performance possible.</t>
  </si>
  <si>
    <t>16 Connaître son niveau pour établir un projet de performance située culturellement.</t>
  </si>
  <si>
    <t>21 Anticiper et planifier son itinéraire pour concevoir et conduire dans sa totalité un projet de déplacement.</t>
  </si>
  <si>
    <t>22 Mobiliser des techniques efficaces pour adapter et optimiser son déplacement aux caractéristiques du milieu.</t>
  </si>
  <si>
    <t>23 Analyser sa prestation pour comprendre les alternatives possibles et ajuster son projet en fonction de ses ressources et de celles du milieu.</t>
  </si>
  <si>
    <t>24 Assumer les rôles sociaux pour organiser la pratique des activités de pleine nature.</t>
  </si>
  <si>
    <t>25 Se préparer et maintenir un engagement optimal permettant de garder sa lucidité tout au long de son parcours pour pouvoir réévaluer son itinéraire ou renoncer le cas échéant.</t>
  </si>
  <si>
    <t>26 Respecter et faire respecter la réglementation et les procédures d’urgence pour les mettre en œuvre dans les différents environnements de pratique</t>
  </si>
  <si>
    <t>31 Accomplir une prestation animée d’une intention dans la perspective d’être jugé et/ou apprécié.</t>
  </si>
  <si>
    <t>32 Mobiliser des techniques de plus en plus complexes pour rendre plus fluide la prestation et pour l’enrichir de formes corporelles variées et maîtrisées.</t>
  </si>
  <si>
    <t>33 Composer et organiser dans le temps et l’espace le déroulement des moments forts et faibles de sa prestation pour se produire devant des spectateurs/juges.</t>
  </si>
  <si>
    <t>34 Assumer les rôles inhérents à la pratique artistique et acrobatique notamment en exprimant et en écoutant des arguments sur la base de critères partagés, pour situer une prestation.</t>
  </si>
  <si>
    <t>35 Se préparer et s’engager pour présenter une prestation optimale et sécurisée à une échéance donnée.</t>
  </si>
  <si>
    <t>36 S’enrichir de la connaissance de productions de qualité issues du patrimoine culturel artistique et gymnique pour progresser dans sa propre pratique et aiguiser son regard de spectateur.</t>
  </si>
  <si>
    <t>41 Réaliser des choix tactiques et stratégiques pour faire basculer le rapport de force en sa faveur et marquer le point.</t>
  </si>
  <si>
    <t>42 Mobiliser des techniques d’attaque efficaces pour se créer et exploiter des occasions de marquer ; résister et neutraliser individuellement ou collectivement l’attaque adverse pour rééquilibrer le rapport de force.</t>
  </si>
  <si>
    <t>43 Analyser les forces et les faiblesses en présence par l’exploitation de données objectives pour faire des choix tactiques et stratégiques adaptés à une prochaine confrontation.</t>
  </si>
  <si>
    <t>44 Respecter et faire respecter les règles partagées pour que le jeu puisse se dérouler sereinement ; assumer plusieurs rôles sociaux pour permettre le bon déroulement du jeu.</t>
  </si>
  <si>
    <t>45 Savoir se préparer, s’entraîner et récupérer pour faire preuve d’autonomie.</t>
  </si>
  <si>
    <t>46 Porter un regard critique sur les pratiques sportives pour comprendre le sens des pratiques scolaires.</t>
  </si>
  <si>
    <t>51 Concevoir et mettre en œuvre un projet d’entraînement pour répondre à un mobile personnel de développement.</t>
  </si>
  <si>
    <t>52 Éprouver différentes méthodes d’entraînement et en identifier les principes pour les réutiliser dans sa séance.</t>
  </si>
  <si>
    <t>53 Systématiser un retour réflexif sur sa pratique pour réguler sa charge de travail en fonction d’indicateurs de l’effort (fréquence cardiaque, ressenti musculaire et respiratoire, fatigue générale).</t>
  </si>
  <si>
    <t>54 Agir avec et pour les autres en vue de la réalisation du projet d’entraînement en assurant spontanément les rôles sociaux.</t>
  </si>
  <si>
    <t>55 Construire une motricité contrôlée pour évoluer dans des conditions de sécurité.</t>
  </si>
  <si>
    <t>56 Intégrer des conseils d’entraînement, de diététique, d’hygiène de vie pour se construire un mode de vie sain et une pratique raisonnée.</t>
  </si>
  <si>
    <r>
      <t xml:space="preserve">11 </t>
    </r>
    <r>
      <rPr>
        <sz val="10"/>
        <color rgb="FF000000"/>
        <rFont val="Calibri"/>
        <family val="2"/>
        <scheme val="minor"/>
      </rPr>
      <t>Produire et répartir lucidement ses efforts en mobilisant de façon optimale ses ressources pour gagner ou pour battre un record.</t>
    </r>
  </si>
  <si>
    <t>2nde CAP</t>
  </si>
  <si>
    <t>Term CAP</t>
  </si>
  <si>
    <t>2nde Bac Pro</t>
  </si>
  <si>
    <t>1ère Bac Pro</t>
  </si>
  <si>
    <t>Term Bac Pro</t>
  </si>
  <si>
    <t>AFLP</t>
  </si>
  <si>
    <t>Observables</t>
  </si>
  <si>
    <t xml:space="preserve">OG1 : Développer sa motricité </t>
  </si>
  <si>
    <t xml:space="preserve">OG2: S’organiser pour apprendre et savoir s’entraîner </t>
  </si>
  <si>
    <t xml:space="preserve">OG3: Exercer sa responsabilité dans un engagement personnel et solidaire </t>
  </si>
  <si>
    <t>OG4: Construire durablement sa santé</t>
  </si>
  <si>
    <t xml:space="preserve">OG5: Accéder au patrimoine culturel </t>
  </si>
  <si>
    <t>A</t>
  </si>
  <si>
    <t>B</t>
  </si>
  <si>
    <t>GROUPE</t>
  </si>
  <si>
    <t>C</t>
  </si>
  <si>
    <t>D</t>
  </si>
  <si>
    <t>E</t>
  </si>
  <si>
    <t>F</t>
  </si>
  <si>
    <t>H</t>
  </si>
  <si>
    <t>I</t>
  </si>
  <si>
    <t>J</t>
  </si>
  <si>
    <t>K</t>
  </si>
  <si>
    <t>G</t>
  </si>
  <si>
    <t>L</t>
  </si>
  <si>
    <t>M</t>
  </si>
  <si>
    <t>N</t>
  </si>
  <si>
    <t>O</t>
  </si>
  <si>
    <t>P</t>
  </si>
  <si>
    <t>Gpes</t>
  </si>
  <si>
    <t>NIVEAU</t>
  </si>
  <si>
    <t>Prépa. CAP</t>
  </si>
  <si>
    <t>Prépa. BAC Pro</t>
  </si>
  <si>
    <t>Athlétisme</t>
  </si>
  <si>
    <t>Biathlon</t>
  </si>
  <si>
    <t>Cross</t>
  </si>
  <si>
    <t>Epreuves athlétiques combinées</t>
  </si>
  <si>
    <t>Natation de distance</t>
  </si>
  <si>
    <t>Course d'orientation</t>
  </si>
  <si>
    <t>Raid</t>
  </si>
  <si>
    <t>Randonnée</t>
  </si>
  <si>
    <t>Sauvetage aquatique</t>
  </si>
  <si>
    <t>VTT</t>
  </si>
  <si>
    <t>Ski</t>
  </si>
  <si>
    <t>Double dutch</t>
  </si>
  <si>
    <t>Gymnastique sportive</t>
  </si>
  <si>
    <t>Gymnastique aérobic</t>
  </si>
  <si>
    <t>Boxe Française</t>
  </si>
  <si>
    <t>Escrime</t>
  </si>
  <si>
    <t>Tennis de Table</t>
  </si>
  <si>
    <t>Cross fitness</t>
  </si>
  <si>
    <t>Natation en durée</t>
  </si>
  <si>
    <t>Yoga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</si>
</sst>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8"/>
      <name val="Arial Narrow"/>
      <family val="2"/>
    </font>
    <font>
      <b/>
      <sz val="16"/>
      <color theme="0"/>
      <name val="Arial Narrow"/>
      <family val="2"/>
    </font>
    <font>
      <sz val="10"/>
      <color theme="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0"/>
      <name val="Arial Narrow"/>
      <family val="2"/>
    </font>
    <font>
      <b/>
      <sz val="8"/>
      <color theme="0"/>
      <name val="Arial Narrow"/>
      <family val="2"/>
    </font>
    <font>
      <b/>
      <i/>
      <sz val="8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22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0"/>
      <name val="Arial Narrow"/>
      <family val="2"/>
    </font>
    <font>
      <sz val="16"/>
      <color theme="0" tint="-0.1499984740745262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i/>
      <sz val="12"/>
      <color theme="0" tint="-4.9989318521683403E-2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theme="1"/>
      </patternFill>
    </fill>
    <fill>
      <patternFill patternType="solid">
        <fgColor theme="0" tint="-0.34998626667073579"/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E8E82"/>
        <bgColor indexed="64"/>
      </patternFill>
    </fill>
    <fill>
      <patternFill patternType="solid">
        <fgColor rgb="FFFFC979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A20000"/>
        <bgColor indexed="64"/>
      </patternFill>
    </fill>
    <fill>
      <patternFill patternType="solid">
        <fgColor rgb="FFFFE0DD"/>
        <bgColor indexed="64"/>
      </patternFill>
    </fill>
    <fill>
      <patternFill patternType="solid">
        <fgColor rgb="FFFFE8C5"/>
        <bgColor indexed="64"/>
      </patternFill>
    </fill>
    <fill>
      <patternFill patternType="solid">
        <fgColor rgb="FFC2E59B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justify" vertical="center"/>
    </xf>
    <xf numFmtId="0" fontId="6" fillId="6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5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7" fillId="10" borderId="1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8" fillId="10" borderId="0" xfId="0" applyFont="1" applyFill="1" applyAlignment="1" applyProtection="1">
      <alignment horizontal="center" vertical="center" wrapText="1"/>
      <protection locked="0"/>
    </xf>
    <xf numFmtId="0" fontId="12" fillId="10" borderId="0" xfId="0" applyFont="1" applyFill="1" applyAlignment="1" applyProtection="1">
      <alignment horizontal="center" vertical="center" wrapText="1"/>
      <protection locked="0"/>
    </xf>
    <xf numFmtId="0" fontId="10" fillId="10" borderId="0" xfId="0" applyFont="1" applyFill="1" applyAlignment="1" applyProtection="1">
      <alignment horizontal="center" vertical="center" wrapText="1"/>
      <protection locked="0"/>
    </xf>
    <xf numFmtId="0" fontId="12" fillId="10" borderId="0" xfId="0" applyFont="1" applyFill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 hidden="1"/>
    </xf>
    <xf numFmtId="0" fontId="14" fillId="7" borderId="0" xfId="0" applyFont="1" applyFill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vertical="center" wrapText="1"/>
    </xf>
    <xf numFmtId="0" fontId="11" fillId="10" borderId="0" xfId="0" applyFont="1" applyFill="1" applyAlignment="1">
      <alignment horizontal="center" vertical="center" wrapText="1"/>
    </xf>
    <xf numFmtId="0" fontId="23" fillId="10" borderId="0" xfId="0" applyFont="1" applyFill="1" applyAlignment="1">
      <alignment horizontal="right" vertical="center" wrapText="1"/>
    </xf>
    <xf numFmtId="0" fontId="23" fillId="10" borderId="0" xfId="0" applyFont="1" applyFill="1" applyAlignment="1" applyProtection="1">
      <alignment vertical="center" wrapText="1"/>
      <protection locked="0"/>
    </xf>
    <xf numFmtId="0" fontId="14" fillId="10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 wrapText="1"/>
    </xf>
    <xf numFmtId="0" fontId="6" fillId="16" borderId="0" xfId="0" applyFont="1" applyFill="1" applyAlignment="1" applyProtection="1">
      <alignment horizontal="center" vertical="center" wrapText="1"/>
      <protection locked="0"/>
    </xf>
    <xf numFmtId="0" fontId="9" fillId="15" borderId="0" xfId="0" applyFont="1" applyFill="1" applyAlignment="1" applyProtection="1">
      <alignment horizontal="center" vertical="center" wrapText="1"/>
      <protection locked="0"/>
    </xf>
    <xf numFmtId="164" fontId="9" fillId="16" borderId="0" xfId="0" applyNumberFormat="1" applyFont="1" applyFill="1" applyAlignment="1">
      <alignment horizontal="center" vertical="center" wrapText="1"/>
    </xf>
    <xf numFmtId="164" fontId="9" fillId="15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22" fillId="10" borderId="0" xfId="0" applyFont="1" applyFill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center" vertical="center" wrapText="1"/>
    </xf>
    <xf numFmtId="0" fontId="20" fillId="22" borderId="1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8" fillId="23" borderId="10" xfId="0" applyFont="1" applyFill="1" applyBorder="1" applyAlignment="1">
      <alignment vertical="center" wrapText="1"/>
    </xf>
    <xf numFmtId="0" fontId="29" fillId="23" borderId="11" xfId="0" applyFont="1" applyFill="1" applyBorder="1" applyAlignment="1">
      <alignment vertical="center" wrapText="1"/>
    </xf>
    <xf numFmtId="0" fontId="29" fillId="23" borderId="11" xfId="0" applyFont="1" applyFill="1" applyBorder="1" applyAlignment="1">
      <alignment horizontal="justify" vertical="center" wrapText="1"/>
    </xf>
    <xf numFmtId="0" fontId="29" fillId="9" borderId="11" xfId="0" applyFont="1" applyFill="1" applyBorder="1" applyAlignment="1">
      <alignment horizontal="justify" vertical="center" wrapText="1"/>
    </xf>
    <xf numFmtId="0" fontId="29" fillId="24" borderId="11" xfId="0" applyFont="1" applyFill="1" applyBorder="1" applyAlignment="1">
      <alignment horizontal="justify" vertical="center" wrapText="1"/>
    </xf>
    <xf numFmtId="0" fontId="29" fillId="25" borderId="11" xfId="0" applyFont="1" applyFill="1" applyBorder="1" applyAlignment="1">
      <alignment horizontal="justify" vertical="center" wrapText="1"/>
    </xf>
    <xf numFmtId="0" fontId="29" fillId="26" borderId="11" xfId="0" applyFont="1" applyFill="1" applyBorder="1" applyAlignment="1">
      <alignment horizontal="justify" vertical="center" wrapText="1"/>
    </xf>
    <xf numFmtId="0" fontId="28" fillId="23" borderId="10" xfId="0" applyFont="1" applyFill="1" applyBorder="1" applyAlignment="1">
      <alignment horizontal="justify" vertical="center" wrapText="1"/>
    </xf>
    <xf numFmtId="0" fontId="29" fillId="27" borderId="11" xfId="0" applyFont="1" applyFill="1" applyBorder="1" applyAlignment="1">
      <alignment horizontal="justify" vertical="center" wrapText="1"/>
    </xf>
    <xf numFmtId="0" fontId="9" fillId="0" borderId="0" xfId="0" quotePrefix="1" applyFont="1" applyAlignment="1" applyProtection="1">
      <alignment horizontal="center" vertical="center" wrapText="1"/>
      <protection locked="0"/>
    </xf>
    <xf numFmtId="0" fontId="6" fillId="28" borderId="0" xfId="0" applyFont="1" applyFill="1" applyAlignment="1" applyProtection="1">
      <alignment horizontal="center" vertical="center" wrapText="1"/>
      <protection locked="0"/>
    </xf>
    <xf numFmtId="0" fontId="6" fillId="28" borderId="1" xfId="0" applyFont="1" applyFill="1" applyBorder="1" applyAlignment="1" applyProtection="1">
      <alignment horizontal="center" vertical="center" wrapText="1"/>
      <protection locked="0"/>
    </xf>
    <xf numFmtId="0" fontId="9" fillId="29" borderId="0" xfId="0" applyFont="1" applyFill="1" applyAlignment="1" applyProtection="1">
      <alignment horizontal="center" vertical="center" wrapText="1"/>
      <protection locked="0"/>
    </xf>
    <xf numFmtId="0" fontId="9" fillId="29" borderId="1" xfId="0" applyFont="1" applyFill="1" applyBorder="1" applyAlignment="1" applyProtection="1">
      <alignment horizontal="center" vertical="center" wrapText="1"/>
      <protection locked="0"/>
    </xf>
    <xf numFmtId="164" fontId="9" fillId="28" borderId="0" xfId="0" applyNumberFormat="1" applyFont="1" applyFill="1" applyAlignment="1">
      <alignment horizontal="center" vertical="center" wrapText="1"/>
    </xf>
    <xf numFmtId="164" fontId="9" fillId="29" borderId="0" xfId="0" applyNumberFormat="1" applyFont="1" applyFill="1" applyAlignment="1">
      <alignment horizontal="center" vertical="center" wrapText="1"/>
    </xf>
    <xf numFmtId="0" fontId="9" fillId="28" borderId="3" xfId="0" applyFont="1" applyFill="1" applyBorder="1" applyAlignment="1" applyProtection="1">
      <alignment horizontal="center" vertical="center" wrapText="1"/>
      <protection locked="0"/>
    </xf>
    <xf numFmtId="0" fontId="9" fillId="28" borderId="7" xfId="0" applyFont="1" applyFill="1" applyBorder="1" applyAlignment="1">
      <alignment horizontal="center" vertical="center" wrapText="1"/>
    </xf>
    <xf numFmtId="0" fontId="9" fillId="28" borderId="7" xfId="0" applyFont="1" applyFill="1" applyBorder="1" applyAlignment="1" applyProtection="1">
      <alignment horizontal="center" vertical="center" wrapText="1"/>
      <protection locked="0"/>
    </xf>
    <xf numFmtId="0" fontId="13" fillId="28" borderId="1" xfId="0" applyFont="1" applyFill="1" applyBorder="1" applyAlignment="1" applyProtection="1">
      <alignment horizontal="center" vertical="center" wrapText="1"/>
      <protection locked="0"/>
    </xf>
    <xf numFmtId="0" fontId="9" fillId="28" borderId="1" xfId="0" applyFont="1" applyFill="1" applyBorder="1" applyAlignment="1" applyProtection="1">
      <alignment horizontal="center" vertical="center" wrapText="1"/>
      <protection locked="0"/>
    </xf>
    <xf numFmtId="0" fontId="9" fillId="29" borderId="3" xfId="0" applyFont="1" applyFill="1" applyBorder="1" applyAlignment="1" applyProtection="1">
      <alignment horizontal="center" vertical="center" wrapText="1"/>
      <protection locked="0"/>
    </xf>
    <xf numFmtId="0" fontId="9" fillId="29" borderId="7" xfId="0" applyFont="1" applyFill="1" applyBorder="1" applyAlignment="1">
      <alignment horizontal="center" vertical="center" wrapText="1"/>
    </xf>
    <xf numFmtId="0" fontId="9" fillId="29" borderId="7" xfId="0" applyFont="1" applyFill="1" applyBorder="1" applyAlignment="1" applyProtection="1">
      <alignment horizontal="center" vertical="center" wrapText="1"/>
      <protection locked="0"/>
    </xf>
    <xf numFmtId="0" fontId="13" fillId="29" borderId="1" xfId="0" applyFont="1" applyFill="1" applyBorder="1" applyAlignment="1" applyProtection="1">
      <alignment horizontal="center" vertical="center" wrapText="1"/>
      <protection locked="0"/>
    </xf>
    <xf numFmtId="0" fontId="11" fillId="30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1">
    <dxf>
      <font>
        <strike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164" formatCode="0.0"/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 Narrow"/>
        <family val="2"/>
        <scheme val="none"/>
      </font>
      <protection locked="1" hidden="0"/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b/>
        <i/>
        <color theme="1"/>
      </font>
    </dxf>
    <dxf>
      <font>
        <b val="0"/>
        <i/>
        <color theme="1"/>
      </font>
      <fill>
        <patternFill>
          <bgColor theme="0"/>
        </patternFill>
      </fill>
    </dxf>
    <dxf>
      <fill>
        <patternFill>
          <bgColor rgb="FFFE8E82"/>
        </patternFill>
      </fill>
    </dxf>
    <dxf>
      <fill>
        <patternFill>
          <bgColor rgb="FFFFC979"/>
        </patternFill>
      </fill>
    </dxf>
    <dxf>
      <fill>
        <patternFill>
          <bgColor rgb="FFD0EBB3"/>
        </patternFill>
      </fill>
    </dxf>
    <dxf>
      <fill>
        <patternFill>
          <bgColor rgb="FFA7D971"/>
        </patternFill>
      </fill>
    </dxf>
    <dxf>
      <font>
        <b val="0"/>
        <i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E8E82"/>
        </patternFill>
      </fill>
    </dxf>
    <dxf>
      <fill>
        <patternFill>
          <bgColor rgb="FFFFC979"/>
        </patternFill>
      </fill>
    </dxf>
    <dxf>
      <fill>
        <patternFill>
          <bgColor rgb="FFD0EBB3"/>
        </patternFill>
      </fill>
    </dxf>
    <dxf>
      <fill>
        <patternFill>
          <bgColor rgb="FFA7D97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C979"/>
      <color rgb="FFA7D971"/>
      <color rgb="FFD0EBB3"/>
      <color rgb="FFFE8E82"/>
      <color rgb="FF006699"/>
      <color rgb="FF0066CC"/>
      <color rgb="FFFFFFDD"/>
      <color rgb="FF820000"/>
      <color rgb="FFC2E59B"/>
      <color rgb="FFDAE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1428750</xdr:colOff>
      <xdr:row>1</xdr:row>
      <xdr:rowOff>577850</xdr:rowOff>
    </xdr:from>
    <xdr:to>
      <xdr:col>2</xdr:col>
      <xdr:colOff>134938</xdr:colOff>
      <xdr:row>1</xdr:row>
      <xdr:rowOff>769938</xdr:rowOff>
    </xdr:to>
    <xdr:sp macro="" textlink="">
      <xdr:nvSpPr>
        <xdr:cNvPr id="2" name="Flèche : droite 1">
          <a:extLst>
            <a:ext uri="{FF2B5EF4-FFF2-40B4-BE49-F238E27FC236}">
              <a16:creationId xmlns:a16="http://schemas.microsoft.com/office/drawing/2014/main" id="{C0F1B420-0E2B-4A42-A610-4F30D1AA1EF6}"/>
            </a:ext>
          </a:extLst>
        </xdr:cNvPr>
        <xdr:cNvSpPr/>
      </xdr:nvSpPr>
      <xdr:spPr>
        <a:xfrm>
          <a:off x="1428750" y="1443038"/>
          <a:ext cx="293688" cy="192088"/>
        </a:xfrm>
        <a:prstGeom prst="rightArrow">
          <a:avLst/>
        </a:prstGeom>
        <a:solidFill>
          <a:srgbClr val="820000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C0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A6414E-1971-431E-A4DB-3CFB32544403}" name="Tableau1" displayName="Tableau1" ref="A4:N44" totalsRowShown="0" headerRowDxfId="14" dataDxfId="13">
  <autoFilter ref="A4:N44" xr:uid="{78B1FA2D-B8B6-421F-9C08-F82BA27C80AA}"/>
  <tableColumns count="14">
    <tableColumn id="1" xr3:uid="{A2D55818-5E36-4D45-996B-5D86064EA940}" name="Noms prénoms" dataDxfId="12"/>
    <tableColumn id="14" xr3:uid="{F5443351-E995-438F-AB87-1A8AB583D407}" name="Gpes"/>
    <tableColumn id="10" xr3:uid="{EDA37E22-658B-4EAD-9673-9901676C4C4A}" name="Niv. Moyen" dataDxfId="11">
      <calculatedColumnFormula>IF(Tableau1[[#This Row],[Prop. Note / 20]]="Non Noté","Non Evalué",IF(D5&lt;4.5,"MAITRISE INSUFFISANTE",IF(D5&lt;10.5,"MAITRISE FRAGILE",IF(D5&lt;16.5,"MAITRISE SATISFAISANTE",IF(D5&lt;20.5,"TRES BONNE MAITRISE","")))))</calculatedColumnFormula>
    </tableColumn>
    <tableColumn id="11" xr3:uid="{9389D262-2897-43BE-AD0B-60B58E618303}" name="Prop. Note / 20" dataDxfId="10">
      <calculatedColumnFormula>IFERROR(IF(COUNTIF(Tableau1[[#This Row],[Niveau d''acquisition]:[Niveau d''acquisition 10]],"*")=0,"",D55*2/5),"Non Noté")</calculatedColumnFormula>
    </tableColumn>
    <tableColumn id="2" xr3:uid="{8077D1F0-0DB7-47F0-BBF3-A992A7DFD8E9}" name="Niveau d'acquisition" dataDxfId="9"/>
    <tableColumn id="4" xr3:uid="{CFEEBECA-68C1-4D5F-9BED-C910FDDF6D45}" name="Niveau d'acquisition2" dataDxfId="8"/>
    <tableColumn id="6" xr3:uid="{C092F81A-599D-4396-9782-2E0203119629}" name="Niveau d'acquisition3" dataDxfId="7"/>
    <tableColumn id="3" xr3:uid="{5DC558BC-807D-450D-A341-3F7F6AF6EB10}" name="Niveau d'acquisition4" dataDxfId="6"/>
    <tableColumn id="5" xr3:uid="{1B374E0F-3F9E-4B0B-8E2E-37892FBC03E4}" name="Niveau d'acquisition 5" dataDxfId="5"/>
    <tableColumn id="7" xr3:uid="{C30AC105-A92C-4A06-81F1-B3128E6BE15F}" name="Niveau d'acquisition 6" dataDxfId="4"/>
    <tableColumn id="8" xr3:uid="{16A61786-DD72-4177-A6C9-21FFA4350F8B}" name="Niveau d'acquisition 7" dataDxfId="3"/>
    <tableColumn id="9" xr3:uid="{0FE41024-3A21-43C8-8D5F-379A887B00C2}" name="Niveau d'acquisition 8" dataDxfId="2"/>
    <tableColumn id="12" xr3:uid="{0FD4EF45-6A33-478E-B181-6B1F53D63BC0}" name="Niveau d'acquisition 9" dataDxfId="1"/>
    <tableColumn id="13" xr3:uid="{F77407C1-9287-48F8-AE73-8C2E0A1AFF0B}" name="Niveau d'acquisition 10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40A48-C087-447D-BA11-98444169722D}">
  <dimension ref="A1:L33"/>
  <sheetViews>
    <sheetView showGridLines="0" showRowColHeaders="0" tabSelected="1" zoomScale="120" zoomScaleNormal="120" workbookViewId="0">
      <pane xSplit="2" ySplit="2" topLeftCell="C3" activePane="bottomRight" state="frozen"/>
      <selection pane="topRight" activeCell="C12" sqref="C12"/>
      <selection pane="bottomLeft" activeCell="C12" sqref="C12"/>
      <selection pane="bottomRight" activeCell="C1" sqref="C1"/>
    </sheetView>
  </sheetViews>
  <sheetFormatPr baseColWidth="10" defaultColWidth="18.5703125" defaultRowHeight="21" customHeight="1" x14ac:dyDescent="0.25"/>
  <cols>
    <col min="1" max="2" width="7.28515625" style="3" customWidth="1"/>
    <col min="3" max="12" width="32.140625" style="4" customWidth="1"/>
    <col min="13" max="16384" width="18.5703125" style="4"/>
  </cols>
  <sheetData>
    <row r="1" spans="1:12" s="2" customFormat="1" ht="33.75" customHeight="1" x14ac:dyDescent="0.25">
      <c r="A1" s="14"/>
      <c r="B1" s="14"/>
      <c r="C1" s="16" t="s">
        <v>0</v>
      </c>
      <c r="D1" s="16" t="s">
        <v>150</v>
      </c>
      <c r="E1" s="17" t="s">
        <v>37</v>
      </c>
      <c r="F1" s="17" t="s">
        <v>38</v>
      </c>
      <c r="G1" s="18" t="s">
        <v>51</v>
      </c>
      <c r="H1" s="18"/>
      <c r="I1" s="18"/>
      <c r="J1" s="18"/>
      <c r="K1" s="18"/>
      <c r="L1" s="18"/>
    </row>
    <row r="2" spans="1:12" ht="9.75" hidden="1" customHeight="1" x14ac:dyDescent="0.25">
      <c r="A2" s="15"/>
      <c r="B2" s="15"/>
      <c r="C2" s="19" t="str">
        <f>$D$1</f>
        <v>NIVEAU</v>
      </c>
      <c r="D2" s="19" t="str">
        <f t="shared" ref="D2:L2" si="0">$D$1</f>
        <v>NIVEAU</v>
      </c>
      <c r="E2" s="19" t="str">
        <f t="shared" si="0"/>
        <v>NIVEAU</v>
      </c>
      <c r="F2" s="19" t="str">
        <f t="shared" si="0"/>
        <v>NIVEAU</v>
      </c>
      <c r="G2" s="20" t="str">
        <f t="shared" si="0"/>
        <v>NIVEAU</v>
      </c>
      <c r="H2" s="20" t="str">
        <f t="shared" si="0"/>
        <v>NIVEAU</v>
      </c>
      <c r="I2" s="20" t="str">
        <f t="shared" si="0"/>
        <v>NIVEAU</v>
      </c>
      <c r="J2" s="20" t="str">
        <f t="shared" si="0"/>
        <v>NIVEAU</v>
      </c>
      <c r="K2" s="20" t="str">
        <f t="shared" si="0"/>
        <v>NIVEAU</v>
      </c>
      <c r="L2" s="20" t="str">
        <f t="shared" si="0"/>
        <v>NIVEAU</v>
      </c>
    </row>
    <row r="3" spans="1:12" s="3" customFormat="1" ht="9.75" customHeight="1" x14ac:dyDescent="0.25">
      <c r="A3" s="15"/>
      <c r="B3" s="15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</row>
    <row r="4" spans="1:12" ht="12.75" x14ac:dyDescent="0.25">
      <c r="A4" s="98" t="s">
        <v>57</v>
      </c>
      <c r="B4" s="99"/>
      <c r="C4" s="85"/>
      <c r="D4" s="90"/>
      <c r="E4" s="85"/>
      <c r="F4" s="90"/>
      <c r="G4" s="85"/>
      <c r="H4" s="90"/>
      <c r="I4" s="85"/>
      <c r="J4" s="90"/>
      <c r="K4" s="85"/>
      <c r="L4" s="90"/>
    </row>
    <row r="5" spans="1:12" ht="12.75" x14ac:dyDescent="0.25">
      <c r="A5" s="98"/>
      <c r="B5" s="99"/>
      <c r="C5" s="86">
        <f>IF(C4=0,0,1)</f>
        <v>0</v>
      </c>
      <c r="D5" s="91">
        <f>IF(D4=0,0,1)</f>
        <v>0</v>
      </c>
      <c r="E5" s="86">
        <f>IF(E4=0,0,1)</f>
        <v>0</v>
      </c>
      <c r="F5" s="91">
        <f t="shared" ref="F5:L5" si="1">IF(F4=0,0,1)</f>
        <v>0</v>
      </c>
      <c r="G5" s="86">
        <f t="shared" si="1"/>
        <v>0</v>
      </c>
      <c r="H5" s="91">
        <f t="shared" si="1"/>
        <v>0</v>
      </c>
      <c r="I5" s="86">
        <f t="shared" si="1"/>
        <v>0</v>
      </c>
      <c r="J5" s="91">
        <f t="shared" si="1"/>
        <v>0</v>
      </c>
      <c r="K5" s="86">
        <f t="shared" si="1"/>
        <v>0</v>
      </c>
      <c r="L5" s="91">
        <f t="shared" si="1"/>
        <v>0</v>
      </c>
    </row>
    <row r="6" spans="1:12" ht="12.75" x14ac:dyDescent="0.25">
      <c r="A6" s="98" t="s">
        <v>125</v>
      </c>
      <c r="B6" s="99"/>
      <c r="C6" s="87"/>
      <c r="D6" s="92"/>
      <c r="E6" s="87"/>
      <c r="F6" s="92"/>
      <c r="G6" s="87"/>
      <c r="H6" s="92"/>
      <c r="I6" s="87"/>
      <c r="J6" s="92"/>
      <c r="K6" s="87"/>
      <c r="L6" s="92"/>
    </row>
    <row r="7" spans="1:12" ht="12.75" x14ac:dyDescent="0.25">
      <c r="A7" s="98"/>
      <c r="B7" s="99"/>
      <c r="C7" s="86">
        <f>IF(C4=0,0,1)</f>
        <v>0</v>
      </c>
      <c r="D7" s="91">
        <f>IF(D4=0,0,1)</f>
        <v>0</v>
      </c>
      <c r="E7" s="86">
        <f>IF(E4=0,0,1)</f>
        <v>0</v>
      </c>
      <c r="F7" s="91">
        <f t="shared" ref="F7:L7" si="2">IF(F4=0,0,1)</f>
        <v>0</v>
      </c>
      <c r="G7" s="86">
        <f t="shared" si="2"/>
        <v>0</v>
      </c>
      <c r="H7" s="91">
        <f t="shared" si="2"/>
        <v>0</v>
      </c>
      <c r="I7" s="86">
        <f t="shared" si="2"/>
        <v>0</v>
      </c>
      <c r="J7" s="91">
        <f t="shared" si="2"/>
        <v>0</v>
      </c>
      <c r="K7" s="86">
        <f t="shared" si="2"/>
        <v>0</v>
      </c>
      <c r="L7" s="91">
        <f t="shared" si="2"/>
        <v>0</v>
      </c>
    </row>
    <row r="8" spans="1:12" ht="50.25" customHeight="1" x14ac:dyDescent="0.25">
      <c r="A8" s="97" t="s">
        <v>126</v>
      </c>
      <c r="B8" s="97"/>
      <c r="C8" s="88"/>
      <c r="D8" s="93"/>
      <c r="E8" s="88"/>
      <c r="F8" s="93"/>
      <c r="G8" s="88"/>
      <c r="H8" s="93"/>
      <c r="I8" s="88"/>
      <c r="J8" s="93"/>
      <c r="K8" s="88"/>
      <c r="L8" s="93"/>
    </row>
    <row r="9" spans="1:12" s="5" customFormat="1" ht="18" customHeight="1" x14ac:dyDescent="0.25">
      <c r="A9" s="96" t="s">
        <v>1</v>
      </c>
      <c r="B9" s="96"/>
      <c r="C9" s="26">
        <v>1</v>
      </c>
      <c r="D9" s="26">
        <v>5</v>
      </c>
      <c r="E9" s="26">
        <v>4</v>
      </c>
      <c r="F9" s="26">
        <v>3</v>
      </c>
      <c r="G9" s="26"/>
      <c r="H9" s="26"/>
      <c r="I9" s="26"/>
      <c r="J9" s="26"/>
      <c r="K9" s="26"/>
      <c r="L9" s="26"/>
    </row>
    <row r="10" spans="1:12" ht="15" customHeight="1" x14ac:dyDescent="0.25">
      <c r="A10" s="6" t="s">
        <v>2</v>
      </c>
      <c r="B10" s="6"/>
      <c r="C10" s="95" t="str">
        <f t="shared" ref="C10:L10" si="3">IF(C4=0,"","NON EVALUE")</f>
        <v/>
      </c>
      <c r="D10" s="95" t="str">
        <f t="shared" si="3"/>
        <v/>
      </c>
      <c r="E10" s="95" t="str">
        <f t="shared" si="3"/>
        <v/>
      </c>
      <c r="F10" s="95" t="str">
        <f t="shared" si="3"/>
        <v/>
      </c>
      <c r="G10" s="95" t="str">
        <f t="shared" si="3"/>
        <v/>
      </c>
      <c r="H10" s="95" t="str">
        <f t="shared" si="3"/>
        <v/>
      </c>
      <c r="I10" s="95" t="str">
        <f t="shared" si="3"/>
        <v/>
      </c>
      <c r="J10" s="95" t="str">
        <f t="shared" si="3"/>
        <v/>
      </c>
      <c r="K10" s="95" t="str">
        <f t="shared" si="3"/>
        <v/>
      </c>
      <c r="L10" s="95" t="str">
        <f t="shared" si="3"/>
        <v/>
      </c>
    </row>
    <row r="11" spans="1:12" ht="15" customHeight="1" x14ac:dyDescent="0.25">
      <c r="A11" s="7" t="s">
        <v>3</v>
      </c>
      <c r="B11" s="7">
        <v>0</v>
      </c>
      <c r="C11" s="94" t="str">
        <f t="shared" ref="C11:L11" si="4">IF(C4=0,"","NON REALISE")</f>
        <v/>
      </c>
      <c r="D11" s="94" t="str">
        <f t="shared" si="4"/>
        <v/>
      </c>
      <c r="E11" s="94" t="str">
        <f t="shared" si="4"/>
        <v/>
      </c>
      <c r="F11" s="94" t="str">
        <f t="shared" si="4"/>
        <v/>
      </c>
      <c r="G11" s="94" t="str">
        <f t="shared" si="4"/>
        <v/>
      </c>
      <c r="H11" s="94" t="str">
        <f t="shared" si="4"/>
        <v/>
      </c>
      <c r="I11" s="94" t="str">
        <f t="shared" si="4"/>
        <v/>
      </c>
      <c r="J11" s="94" t="str">
        <f t="shared" si="4"/>
        <v/>
      </c>
      <c r="K11" s="94" t="str">
        <f t="shared" si="4"/>
        <v/>
      </c>
      <c r="L11" s="94" t="str">
        <f t="shared" si="4"/>
        <v/>
      </c>
    </row>
    <row r="12" spans="1:12" ht="60.75" customHeight="1" x14ac:dyDescent="0.25">
      <c r="A12" s="22" t="s">
        <v>4</v>
      </c>
      <c r="B12" s="22">
        <v>10</v>
      </c>
      <c r="C12" s="89"/>
      <c r="D12" s="82"/>
      <c r="E12" s="89"/>
      <c r="F12" s="82"/>
      <c r="G12" s="89"/>
      <c r="H12" s="82"/>
      <c r="I12" s="89"/>
      <c r="J12" s="82"/>
      <c r="K12" s="89"/>
      <c r="L12" s="82"/>
    </row>
    <row r="13" spans="1:12" ht="60.75" customHeight="1" x14ac:dyDescent="0.25">
      <c r="A13" s="23" t="s">
        <v>5</v>
      </c>
      <c r="B13" s="23">
        <v>25</v>
      </c>
      <c r="C13" s="80"/>
      <c r="D13" s="82"/>
      <c r="E13" s="89"/>
      <c r="F13" s="82"/>
      <c r="G13" s="89"/>
      <c r="H13" s="82"/>
      <c r="I13" s="89"/>
      <c r="J13" s="82"/>
      <c r="K13" s="89"/>
      <c r="L13" s="82"/>
    </row>
    <row r="14" spans="1:12" ht="60.75" customHeight="1" x14ac:dyDescent="0.25">
      <c r="A14" s="24" t="s">
        <v>6</v>
      </c>
      <c r="B14" s="24">
        <v>40</v>
      </c>
      <c r="C14" s="89"/>
      <c r="D14" s="82"/>
      <c r="E14" s="89"/>
      <c r="F14" s="82"/>
      <c r="G14" s="89"/>
      <c r="H14" s="82"/>
      <c r="I14" s="89"/>
      <c r="J14" s="82"/>
      <c r="K14" s="89"/>
      <c r="L14" s="82"/>
    </row>
    <row r="15" spans="1:12" ht="60.75" customHeight="1" x14ac:dyDescent="0.25">
      <c r="A15" s="25" t="s">
        <v>7</v>
      </c>
      <c r="B15" s="25">
        <v>50</v>
      </c>
      <c r="C15" s="89"/>
      <c r="D15" s="82"/>
      <c r="E15" s="89"/>
      <c r="F15" s="82"/>
      <c r="G15" s="89"/>
      <c r="H15" s="82"/>
      <c r="I15" s="89"/>
      <c r="J15" s="82"/>
      <c r="K15" s="89"/>
      <c r="L15" s="82"/>
    </row>
    <row r="16" spans="1:12" ht="21" customHeight="1" x14ac:dyDescent="0.25">
      <c r="C16" s="78"/>
    </row>
    <row r="26" spans="1:12" ht="12.75" x14ac:dyDescent="0.25"/>
    <row r="27" spans="1:12" s="8" customFormat="1" ht="12.75" hidden="1" x14ac:dyDescent="0.25">
      <c r="A27" s="3" t="s">
        <v>2</v>
      </c>
      <c r="B27" s="3"/>
      <c r="C27" s="8" t="str">
        <f>C10</f>
        <v/>
      </c>
      <c r="D27" s="8" t="str">
        <f t="shared" ref="D27:L27" si="5">D10</f>
        <v/>
      </c>
      <c r="E27" s="8" t="str">
        <f t="shared" si="5"/>
        <v/>
      </c>
      <c r="F27" s="8" t="str">
        <f t="shared" si="5"/>
        <v/>
      </c>
      <c r="G27" s="8" t="str">
        <f t="shared" si="5"/>
        <v/>
      </c>
      <c r="H27" s="8" t="str">
        <f t="shared" si="5"/>
        <v/>
      </c>
      <c r="I27" s="8" t="str">
        <f t="shared" si="5"/>
        <v/>
      </c>
      <c r="J27" s="8" t="str">
        <f t="shared" si="5"/>
        <v/>
      </c>
      <c r="K27" s="8" t="str">
        <f t="shared" si="5"/>
        <v/>
      </c>
      <c r="L27" s="8" t="str">
        <f t="shared" si="5"/>
        <v/>
      </c>
    </row>
    <row r="28" spans="1:12" s="8" customFormat="1" ht="12.75" hidden="1" x14ac:dyDescent="0.25">
      <c r="A28" s="9" t="s">
        <v>3</v>
      </c>
      <c r="B28" s="9">
        <v>0</v>
      </c>
      <c r="C28" s="8" t="str">
        <f>C11</f>
        <v/>
      </c>
      <c r="D28" s="8" t="str">
        <f t="shared" ref="D28:L28" si="6">D11</f>
        <v/>
      </c>
      <c r="E28" s="8" t="str">
        <f t="shared" si="6"/>
        <v/>
      </c>
      <c r="F28" s="8" t="str">
        <f t="shared" si="6"/>
        <v/>
      </c>
      <c r="G28" s="8" t="str">
        <f t="shared" si="6"/>
        <v/>
      </c>
      <c r="H28" s="8" t="str">
        <f t="shared" si="6"/>
        <v/>
      </c>
      <c r="I28" s="8" t="str">
        <f t="shared" si="6"/>
        <v/>
      </c>
      <c r="J28" s="8" t="str">
        <f t="shared" si="6"/>
        <v/>
      </c>
      <c r="K28" s="8" t="str">
        <f t="shared" si="6"/>
        <v/>
      </c>
      <c r="L28" s="8" t="str">
        <f t="shared" si="6"/>
        <v/>
      </c>
    </row>
    <row r="29" spans="1:12" s="8" customFormat="1" ht="12.75" hidden="1" x14ac:dyDescent="0.25">
      <c r="A29" s="10" t="s">
        <v>4</v>
      </c>
      <c r="B29" s="10">
        <v>10</v>
      </c>
      <c r="C29" s="8" t="str">
        <f>CONCATENATE($A$12,"  -  ",C12)</f>
        <v xml:space="preserve">MI  -  </v>
      </c>
      <c r="D29" s="8" t="str">
        <f t="shared" ref="D29:L29" si="7">CONCATENATE($A$12,"  -  ",D12)</f>
        <v xml:space="preserve">MI  -  </v>
      </c>
      <c r="E29" s="8" t="str">
        <f>CONCATENATE($A$12,"  -  ",E12)</f>
        <v xml:space="preserve">MI  -  </v>
      </c>
      <c r="F29" s="8" t="str">
        <f t="shared" si="7"/>
        <v xml:space="preserve">MI  -  </v>
      </c>
      <c r="G29" s="8" t="str">
        <f t="shared" si="7"/>
        <v xml:space="preserve">MI  -  </v>
      </c>
      <c r="H29" s="8" t="str">
        <f t="shared" si="7"/>
        <v xml:space="preserve">MI  -  </v>
      </c>
      <c r="I29" s="8" t="str">
        <f t="shared" si="7"/>
        <v xml:space="preserve">MI  -  </v>
      </c>
      <c r="J29" s="8" t="str">
        <f t="shared" si="7"/>
        <v xml:space="preserve">MI  -  </v>
      </c>
      <c r="K29" s="8" t="str">
        <f t="shared" si="7"/>
        <v xml:space="preserve">MI  -  </v>
      </c>
      <c r="L29" s="8" t="str">
        <f t="shared" si="7"/>
        <v xml:space="preserve">MI  -  </v>
      </c>
    </row>
    <row r="30" spans="1:12" s="8" customFormat="1" ht="12.75" hidden="1" x14ac:dyDescent="0.25">
      <c r="A30" s="11" t="s">
        <v>5</v>
      </c>
      <c r="B30" s="11">
        <v>25</v>
      </c>
      <c r="C30" s="8" t="str">
        <f>CONCATENATE($A$13,"  -  ",C13)</f>
        <v xml:space="preserve">MF  -  </v>
      </c>
      <c r="D30" s="8" t="str">
        <f t="shared" ref="D30:L30" si="8">CONCATENATE($A$13,"  -  ",D13)</f>
        <v xml:space="preserve">MF  -  </v>
      </c>
      <c r="E30" s="8" t="str">
        <f t="shared" si="8"/>
        <v xml:space="preserve">MF  -  </v>
      </c>
      <c r="F30" s="8" t="str">
        <f t="shared" si="8"/>
        <v xml:space="preserve">MF  -  </v>
      </c>
      <c r="G30" s="8" t="str">
        <f t="shared" si="8"/>
        <v xml:space="preserve">MF  -  </v>
      </c>
      <c r="H30" s="8" t="str">
        <f t="shared" si="8"/>
        <v xml:space="preserve">MF  -  </v>
      </c>
      <c r="I30" s="8" t="str">
        <f t="shared" si="8"/>
        <v xml:space="preserve">MF  -  </v>
      </c>
      <c r="J30" s="8" t="str">
        <f t="shared" si="8"/>
        <v xml:space="preserve">MF  -  </v>
      </c>
      <c r="K30" s="8" t="str">
        <f t="shared" si="8"/>
        <v xml:space="preserve">MF  -  </v>
      </c>
      <c r="L30" s="8" t="str">
        <f t="shared" si="8"/>
        <v xml:space="preserve">MF  -  </v>
      </c>
    </row>
    <row r="31" spans="1:12" s="8" customFormat="1" ht="12.75" hidden="1" x14ac:dyDescent="0.25">
      <c r="A31" s="12" t="s">
        <v>6</v>
      </c>
      <c r="B31" s="12">
        <v>40</v>
      </c>
      <c r="C31" s="8" t="str">
        <f>CONCATENATE($A$14,"  -  ",C14)</f>
        <v xml:space="preserve">MS  -  </v>
      </c>
      <c r="D31" s="8" t="str">
        <f t="shared" ref="D31:L31" si="9">CONCATENATE($A$14,"  -  ",D14)</f>
        <v xml:space="preserve">MS  -  </v>
      </c>
      <c r="E31" s="8" t="str">
        <f t="shared" si="9"/>
        <v xml:space="preserve">MS  -  </v>
      </c>
      <c r="F31" s="8" t="str">
        <f t="shared" si="9"/>
        <v xml:space="preserve">MS  -  </v>
      </c>
      <c r="G31" s="8" t="str">
        <f t="shared" si="9"/>
        <v xml:space="preserve">MS  -  </v>
      </c>
      <c r="H31" s="8" t="str">
        <f t="shared" si="9"/>
        <v xml:space="preserve">MS  -  </v>
      </c>
      <c r="I31" s="8" t="str">
        <f t="shared" si="9"/>
        <v xml:space="preserve">MS  -  </v>
      </c>
      <c r="J31" s="8" t="str">
        <f t="shared" si="9"/>
        <v xml:space="preserve">MS  -  </v>
      </c>
      <c r="K31" s="8" t="str">
        <f t="shared" si="9"/>
        <v xml:space="preserve">MS  -  </v>
      </c>
      <c r="L31" s="8" t="str">
        <f t="shared" si="9"/>
        <v xml:space="preserve">MS  -  </v>
      </c>
    </row>
    <row r="32" spans="1:12" s="8" customFormat="1" ht="12.75" hidden="1" x14ac:dyDescent="0.25">
      <c r="A32" s="13" t="s">
        <v>7</v>
      </c>
      <c r="B32" s="13">
        <v>50</v>
      </c>
      <c r="C32" s="8" t="str">
        <f>CONCATENATE($A$15,"  -  ",C15)</f>
        <v xml:space="preserve">TBM  -  </v>
      </c>
      <c r="D32" s="8" t="str">
        <f t="shared" ref="D32:L32" si="10">CONCATENATE($A$15,"  -  ",D15)</f>
        <v xml:space="preserve">TBM  -  </v>
      </c>
      <c r="E32" s="8" t="str">
        <f t="shared" si="10"/>
        <v xml:space="preserve">TBM  -  </v>
      </c>
      <c r="F32" s="8" t="str">
        <f t="shared" si="10"/>
        <v xml:space="preserve">TBM  -  </v>
      </c>
      <c r="G32" s="8" t="str">
        <f t="shared" si="10"/>
        <v xml:space="preserve">TBM  -  </v>
      </c>
      <c r="H32" s="8" t="str">
        <f t="shared" si="10"/>
        <v xml:space="preserve">TBM  -  </v>
      </c>
      <c r="I32" s="8" t="str">
        <f t="shared" si="10"/>
        <v xml:space="preserve">TBM  -  </v>
      </c>
      <c r="J32" s="8" t="str">
        <f t="shared" si="10"/>
        <v xml:space="preserve">TBM  -  </v>
      </c>
      <c r="K32" s="8" t="str">
        <f t="shared" si="10"/>
        <v xml:space="preserve">TBM  -  </v>
      </c>
      <c r="L32" s="8" t="str">
        <f t="shared" si="10"/>
        <v xml:space="preserve">TBM  -  </v>
      </c>
    </row>
    <row r="33" ht="12.75" x14ac:dyDescent="0.25"/>
  </sheetData>
  <sheetProtection formatCells="0" sort="0" autoFilter="0"/>
  <mergeCells count="4">
    <mergeCell ref="A9:B9"/>
    <mergeCell ref="A8:B8"/>
    <mergeCell ref="A4:B5"/>
    <mergeCell ref="A6:B7"/>
  </mergeCells>
  <conditionalFormatting sqref="C4:L15">
    <cfRule type="containsBlanks" dxfId="50" priority="7">
      <formula>LEN(TRIM(C4))=0</formula>
    </cfRule>
  </conditionalFormatting>
  <conditionalFormatting sqref="C4:L8">
    <cfRule type="cellIs" dxfId="49" priority="4" operator="equal">
      <formula>0</formula>
    </cfRule>
  </conditionalFormatting>
  <conditionalFormatting sqref="A1:XFD1">
    <cfRule type="containsBlanks" dxfId="48" priority="3">
      <formula>LEN(TRIM(A1))=0</formula>
    </cfRule>
  </conditionalFormatting>
  <conditionalFormatting sqref="A4:B8">
    <cfRule type="containsBlanks" dxfId="47" priority="10">
      <formula>LEN(TRIM(A4))=0</formula>
    </cfRule>
  </conditionalFormatting>
  <conditionalFormatting sqref="C3:L3">
    <cfRule type="containsBlanks" dxfId="46" priority="1">
      <formula>LEN(TRIM(C3))=0</formula>
    </cfRule>
  </conditionalFormatting>
  <dataValidations count="2">
    <dataValidation type="list" allowBlank="1" showInputMessage="1" showErrorMessage="1" sqref="D6:L6" xr:uid="{EFFFDDFC-6BBE-40B1-9690-C03AD14E9067}">
      <formula1>IF(AND($D$1=X,$E$1=A),F,IF(AND($D$1=X,$E$1=B),G,IF(AND($D$1=X,$E$1=CC),H,IF(AND($D$1=X,$E$1=D),I,IF(AND($D$1=X,$E$1=E),J,IF(AND($D$1=Y,$E$1=A),K,IF(AND($D$1=Y,$E$1=B),LL,IF(AND($D$1=Y,$E$1=CC),M,IF(AND($D$1=Y,$E$1=D),N,O)))))))))</formula1>
    </dataValidation>
    <dataValidation type="list" allowBlank="1" showInputMessage="1" showErrorMessage="1" sqref="C6" xr:uid="{115BA92B-C72D-481C-8E04-F7F5BBC5A780}">
      <formula1>IF(AND($D$1=X,$E$1=A),F,IF(AND($D$1=X,$E$1=B),G,IF(AND($D$1=X,$E$1=CC),H,IF(AND($D$1=X,$E$1=D),I,IF(AND($D$1=X,$E$1=E),J,IF(AND($D$1=Y,$E$1=A),K,IF(AND($D$1=Y,$E$1=B),LL,IF(AND($D$1=Y,$E$1=CC),M,IF(AND($D$1=Y,$E$1=D),N,O)))))))))</formula1>
    </dataValidation>
  </dataValidations>
  <pageMargins left="0.19685039370078741" right="0.19685039370078741" top="0.19685039370078741" bottom="0.19685039370078741" header="0.19685039370078741" footer="0.19685039370078741"/>
  <pageSetup paperSize="9" orientation="landscape" horizontalDpi="4294967293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3" id="{7D04CF7B-C596-4473-A45B-8F7CF551A8AB}">
            <x14:iconSet iconSet="4Arrows" showValue="0" custom="1">
              <x14:cfvo type="percent">
                <xm:f>0</xm:f>
              </x14:cfvo>
              <x14:cfvo type="percent">
                <xm:f>1</xm:f>
              </x14:cfvo>
              <x14:cfvo type="percent">
                <xm:f>1</xm:f>
              </x14:cfvo>
              <x14:cfvo type="num">
                <xm:f>1</xm:f>
              </x14:cfvo>
              <x14:cfIcon iconSet="NoIcons" iconId="0"/>
              <x14:cfIcon iconSet="NoIcons" iconId="0"/>
              <x14:cfIcon iconSet="NoIcons" iconId="0"/>
              <x14:cfIcon iconSet="3Arrows" iconId="0"/>
            </x14:iconSet>
          </x14:cfRule>
          <xm:sqref>C5:L5 C7:L7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1107651-9187-43D4-B864-E3AF378F271E}">
          <x14:formula1>
            <xm:f>Données!$C$1:$C$3</xm:f>
          </x14:formula1>
          <xm:sqref>D1</xm:sqref>
        </x14:dataValidation>
        <x14:dataValidation type="list" allowBlank="1" showInputMessage="1" showErrorMessage="1" xr:uid="{6402E312-E7D7-45CD-8887-192137588C87}">
          <x14:formula1>
            <xm:f>Données!$B$1:$B$5</xm:f>
          </x14:formula1>
          <xm:sqref>E1</xm:sqref>
        </x14:dataValidation>
        <x14:dataValidation type="list" allowBlank="1" showInputMessage="1" xr:uid="{7A3261D0-B4B7-4775-A6B7-F134224A16DB}">
          <x14:formula1>
            <xm:f>Données!$A$1:$A$33</xm:f>
          </x14:formula1>
          <xm:sqref>C1</xm:sqref>
        </x14:dataValidation>
        <x14:dataValidation type="list" allowBlank="1" showInputMessage="1" showErrorMessage="1" xr:uid="{A24AC1C8-E882-4641-A1A3-0D873C4D9B5A}">
          <x14:formula1>
            <xm:f>Données!$D$1:$D$6</xm:f>
          </x14:formula1>
          <xm:sqref>C4:L4</xm:sqref>
        </x14:dataValidation>
        <x14:dataValidation type="list" allowBlank="1" showInputMessage="1" xr:uid="{0C08467A-C7D3-472F-971B-2F3974521266}">
          <x14:formula1>
            <xm:f>Données!$I$1:$I$5</xm:f>
          </x14:formula1>
          <xm:sqref>C9:L9</xm:sqref>
        </x14:dataValidation>
        <x14:dataValidation type="list" allowBlank="1" showInputMessage="1" xr:uid="{6E20BED1-E4E6-420B-9BDC-0124AC7960BE}">
          <x14:formula1>
            <xm:f>Données!$H$1:$H$6</xm:f>
          </x14:formula1>
          <xm:sqref>F1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5FD5E-D6DC-4E9A-B13E-AD563150B8FD}">
  <dimension ref="A1:Y94"/>
  <sheetViews>
    <sheetView showGridLines="0" showRowColHeaders="0" zoomScale="120" zoomScaleNormal="120" workbookViewId="0">
      <pane xSplit="4" ySplit="4" topLeftCell="E5" activePane="bottomRight" state="frozen"/>
      <selection pane="topRight" activeCell="C12" sqref="C12"/>
      <selection pane="bottomLeft" activeCell="C12" sqref="C12"/>
      <selection pane="bottomRight" activeCell="F1" sqref="F1"/>
    </sheetView>
  </sheetViews>
  <sheetFormatPr baseColWidth="10" defaultColWidth="16.42578125" defaultRowHeight="24.75" customHeight="1" x14ac:dyDescent="0.25"/>
  <cols>
    <col min="1" max="1" width="18.42578125" style="5" customWidth="1"/>
    <col min="2" max="2" width="7" style="5" customWidth="1"/>
    <col min="3" max="3" width="19" style="5" customWidth="1"/>
    <col min="4" max="4" width="8.5703125" style="5" customWidth="1"/>
    <col min="5" max="14" width="23.42578125" style="5" customWidth="1"/>
    <col min="15" max="15" width="15.28515625" style="5" customWidth="1"/>
    <col min="16" max="16384" width="16.42578125" style="5"/>
  </cols>
  <sheetData>
    <row r="1" spans="1:15" s="34" customFormat="1" ht="24.75" customHeight="1" x14ac:dyDescent="0.25">
      <c r="A1" s="100" t="str">
        <f>'Conception Eval'!C1</f>
        <v>APSA</v>
      </c>
      <c r="B1" s="100"/>
      <c r="C1" s="100"/>
      <c r="D1" s="100"/>
      <c r="E1" s="38" t="str">
        <f>'Conception Eval'!F1</f>
        <v>Niveau de classe</v>
      </c>
      <c r="F1" s="39"/>
      <c r="G1" s="36"/>
      <c r="H1" s="37"/>
      <c r="I1" s="37"/>
      <c r="J1" s="37"/>
      <c r="K1" s="37"/>
      <c r="L1" s="37"/>
      <c r="M1" s="37"/>
      <c r="N1" s="37"/>
    </row>
    <row r="2" spans="1:15" s="34" customFormat="1" ht="69.75" customHeight="1" x14ac:dyDescent="0.25">
      <c r="A2" s="101" t="s">
        <v>126</v>
      </c>
      <c r="B2" s="101"/>
      <c r="C2" s="100"/>
      <c r="D2" s="100"/>
      <c r="E2" s="40">
        <f>'Conception Eval'!C8</f>
        <v>0</v>
      </c>
      <c r="F2" s="40">
        <f>'Conception Eval'!D8</f>
        <v>0</v>
      </c>
      <c r="G2" s="40">
        <f>'Conception Eval'!E8</f>
        <v>0</v>
      </c>
      <c r="H2" s="40">
        <f>'Conception Eval'!F8</f>
        <v>0</v>
      </c>
      <c r="I2" s="40">
        <f>'Conception Eval'!G8</f>
        <v>0</v>
      </c>
      <c r="J2" s="40">
        <f>'Conception Eval'!H8</f>
        <v>0</v>
      </c>
      <c r="K2" s="40">
        <f>'Conception Eval'!I8</f>
        <v>0</v>
      </c>
      <c r="L2" s="40">
        <f>'Conception Eval'!J8</f>
        <v>0</v>
      </c>
      <c r="M2" s="40">
        <f>'Conception Eval'!K8</f>
        <v>0</v>
      </c>
      <c r="N2" s="40">
        <f>'Conception Eval'!L8</f>
        <v>0</v>
      </c>
      <c r="O2" s="35"/>
    </row>
    <row r="3" spans="1:15" s="3" customFormat="1" ht="12.75" x14ac:dyDescent="0.25">
      <c r="A3" s="96" t="s">
        <v>1</v>
      </c>
      <c r="B3" s="96"/>
      <c r="C3" s="96"/>
      <c r="D3" s="96"/>
      <c r="E3" s="41">
        <f>'Conception Eval'!C9</f>
        <v>1</v>
      </c>
      <c r="F3" s="41">
        <f>'Conception Eval'!D9</f>
        <v>5</v>
      </c>
      <c r="G3" s="41">
        <f>'Conception Eval'!E9</f>
        <v>4</v>
      </c>
      <c r="H3" s="41">
        <f>'Conception Eval'!F9</f>
        <v>3</v>
      </c>
      <c r="I3" s="41">
        <f>'Conception Eval'!G9</f>
        <v>0</v>
      </c>
      <c r="J3" s="41">
        <f>'Conception Eval'!H9</f>
        <v>0</v>
      </c>
      <c r="K3" s="41">
        <f>'Conception Eval'!I9</f>
        <v>0</v>
      </c>
      <c r="L3" s="41">
        <f>'Conception Eval'!J9</f>
        <v>0</v>
      </c>
      <c r="M3" s="41">
        <f>'Conception Eval'!K9</f>
        <v>0</v>
      </c>
      <c r="N3" s="41">
        <f>'Conception Eval'!L9</f>
        <v>0</v>
      </c>
      <c r="O3" s="44"/>
    </row>
    <row r="4" spans="1:15" s="29" customFormat="1" ht="25.5" x14ac:dyDescent="0.25">
      <c r="A4" s="42" t="s">
        <v>8</v>
      </c>
      <c r="B4" s="42" t="s">
        <v>149</v>
      </c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27" t="s">
        <v>14</v>
      </c>
      <c r="I4" s="27" t="s">
        <v>15</v>
      </c>
      <c r="J4" s="27" t="s">
        <v>16</v>
      </c>
      <c r="K4" s="27" t="s">
        <v>17</v>
      </c>
      <c r="L4" s="27" t="s">
        <v>18</v>
      </c>
      <c r="M4" s="27" t="s">
        <v>19</v>
      </c>
      <c r="N4" s="27" t="s">
        <v>20</v>
      </c>
      <c r="O4" s="28"/>
    </row>
    <row r="5" spans="1:15" ht="54.75" customHeight="1" x14ac:dyDescent="0.25">
      <c r="A5" s="79"/>
      <c r="B5" s="79"/>
      <c r="C5" s="49" t="str">
        <f>IF(Tableau1[[#This Row],[Prop. Note / 20]]="Non Noté","Non Evalué",IF(D5&lt;4.5,"MAITRISE INSUFFISANTE",IF(D5&lt;10.5,"MAITRISE FRAGILE",IF(D5&lt;16.5,"MAITRISE SATISFAISANTE",IF(D5&lt;20.5,"TRES BONNE MAITRISE","")))))</f>
        <v/>
      </c>
      <c r="D5" s="83" t="str">
        <f>IFERROR(IF(COUNTIF(Tableau1[[#This Row],[Niveau d''acquisition]:[Niveau d''acquisition 10]],"*")=0,"",D55*2/5),"Non Noté")</f>
        <v/>
      </c>
      <c r="E5" s="4"/>
      <c r="F5" s="4"/>
      <c r="G5" s="4"/>
      <c r="H5" s="4"/>
      <c r="I5" s="4"/>
      <c r="J5" s="4"/>
      <c r="K5" s="4"/>
      <c r="L5" s="4"/>
      <c r="M5" s="4"/>
      <c r="N5" s="4"/>
      <c r="O5" s="43"/>
    </row>
    <row r="6" spans="1:15" ht="54.75" customHeight="1" x14ac:dyDescent="0.25">
      <c r="A6" s="81"/>
      <c r="B6" s="81"/>
      <c r="C6" s="49" t="str">
        <f>IF(Tableau1[[#This Row],[Prop. Note / 20]]="Non Noté","Non Evalué",IF(D6&lt;4.5,"MAITRISE INSUFFISANTE",IF(D6&lt;10.5,"MAITRISE FRAGILE",IF(D6&lt;16.5,"MAITRISE SATISFAISANTE",IF(D6&lt;20.5,"TRES BONNE MAITRISE","")))))</f>
        <v/>
      </c>
      <c r="D6" s="84" t="str">
        <f>IFERROR(IF(COUNTIF(Tableau1[[#This Row],[Niveau d''acquisition]:[Niveau d''acquisition 10]],"*")=0,"",D56*2/5),"Non Noté")</f>
        <v/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54.75" customHeight="1" x14ac:dyDescent="0.25">
      <c r="A7" s="79"/>
      <c r="B7" s="79"/>
      <c r="C7" s="49" t="str">
        <f>IF(Tableau1[[#This Row],[Prop. Note / 20]]="Non Noté","Non Evalué",IF(D7&lt;4.5,"MAITRISE INSUFFISANTE",IF(D7&lt;10.5,"MAITRISE FRAGILE",IF(D7&lt;16.5,"MAITRISE SATISFAISANTE",IF(D7&lt;20.5,"TRES BONNE MAITRISE","")))))</f>
        <v/>
      </c>
      <c r="D7" s="83" t="str">
        <f>IFERROR(IF(COUNTIF(Tableau1[[#This Row],[Niveau d''acquisition]:[Niveau d''acquisition 10]],"*")=0,"",D57*2/5),"Non Noté")</f>
        <v/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5" ht="54.75" customHeight="1" x14ac:dyDescent="0.25">
      <c r="A8" s="81"/>
      <c r="B8" s="81"/>
      <c r="C8" s="49" t="str">
        <f>IF(Tableau1[[#This Row],[Prop. Note / 20]]="Non Noté","Non Evalué",IF(D8&lt;4.5,"MAITRISE INSUFFISANTE",IF(D8&lt;10.5,"MAITRISE FRAGILE",IF(D8&lt;16.5,"MAITRISE SATISFAISANTE",IF(D8&lt;20.5,"TRES BONNE MAITRISE","")))))</f>
        <v/>
      </c>
      <c r="D8" s="84" t="str">
        <f>IFERROR(IF(COUNTIF(Tableau1[[#This Row],[Niveau d''acquisition]:[Niveau d''acquisition 10]],"*")=0,"",D58*2/5),"Non Noté")</f>
        <v/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5" ht="54.75" customHeight="1" x14ac:dyDescent="0.25">
      <c r="A9" s="79"/>
      <c r="B9" s="79"/>
      <c r="C9" s="49" t="str">
        <f>IF(Tableau1[[#This Row],[Prop. Note / 20]]="Non Noté","Non Evalué",IF(D9&lt;4.5,"MAITRISE INSUFFISANTE",IF(D9&lt;10.5,"MAITRISE FRAGILE",IF(D9&lt;16.5,"MAITRISE SATISFAISANTE",IF(D9&lt;20.5,"TRES BONNE MAITRISE","")))))</f>
        <v/>
      </c>
      <c r="D9" s="83" t="str">
        <f>IFERROR(IF(COUNTIF(Tableau1[[#This Row],[Niveau d''acquisition]:[Niveau d''acquisition 10]],"*")=0,"",D59*2/5),"Non Noté")</f>
        <v/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5" ht="54.75" customHeight="1" x14ac:dyDescent="0.25">
      <c r="A10" s="81"/>
      <c r="B10" s="81"/>
      <c r="C10" s="49" t="str">
        <f>IF(Tableau1[[#This Row],[Prop. Note / 20]]="Non Noté","Non Evalué",IF(D10&lt;4.5,"MAITRISE INSUFFISANTE",IF(D10&lt;10.5,"MAITRISE FRAGILE",IF(D10&lt;16.5,"MAITRISE SATISFAISANTE",IF(D10&lt;20.5,"TRES BONNE MAITRISE","")))))</f>
        <v/>
      </c>
      <c r="D10" s="84" t="str">
        <f>IFERROR(IF(COUNTIF(Tableau1[[#This Row],[Niveau d''acquisition]:[Niveau d''acquisition 10]],"*")=0,"",D60*2/5),"Non Noté")</f>
        <v/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5" ht="54.75" customHeight="1" x14ac:dyDescent="0.25">
      <c r="A11" s="79"/>
      <c r="B11" s="79"/>
      <c r="C11" s="49" t="str">
        <f>IF(Tableau1[[#This Row],[Prop. Note / 20]]="Non Noté","Non Evalué",IF(D11&lt;4.5,"MAITRISE INSUFFISANTE",IF(D11&lt;10.5,"MAITRISE FRAGILE",IF(D11&lt;16.5,"MAITRISE SATISFAISANTE",IF(D11&lt;20.5,"TRES BONNE MAITRISE","")))))</f>
        <v/>
      </c>
      <c r="D11" s="83" t="str">
        <f>IFERROR(IF(COUNTIF(Tableau1[[#This Row],[Niveau d''acquisition]:[Niveau d''acquisition 10]],"*")=0,"",D61*2/5),"Non Noté")</f>
        <v/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5" ht="54.75" customHeight="1" x14ac:dyDescent="0.25">
      <c r="A12" s="81"/>
      <c r="B12" s="81"/>
      <c r="C12" s="49" t="str">
        <f>IF(Tableau1[[#This Row],[Prop. Note / 20]]="Non Noté","Non Evalué",IF(D12&lt;4.5,"MAITRISE INSUFFISANTE",IF(D12&lt;10.5,"MAITRISE FRAGILE",IF(D12&lt;16.5,"MAITRISE SATISFAISANTE",IF(D12&lt;20.5,"TRES BONNE MAITRISE","")))))</f>
        <v/>
      </c>
      <c r="D12" s="84" t="str">
        <f>IFERROR(IF(COUNTIF(Tableau1[[#This Row],[Niveau d''acquisition]:[Niveau d''acquisition 10]],"*")=0,"",D62*2/5),"Non Noté")</f>
        <v/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5" ht="54.75" customHeight="1" x14ac:dyDescent="0.25">
      <c r="A13" s="79"/>
      <c r="B13" s="79"/>
      <c r="C13" s="49" t="str">
        <f>IF(Tableau1[[#This Row],[Prop. Note / 20]]="Non Noté","Non Evalué",IF(D13&lt;4.5,"MAITRISE INSUFFISANTE",IF(D13&lt;10.5,"MAITRISE FRAGILE",IF(D13&lt;16.5,"MAITRISE SATISFAISANTE",IF(D13&lt;20.5,"TRES BONNE MAITRISE","")))))</f>
        <v/>
      </c>
      <c r="D13" s="83" t="str">
        <f>IFERROR(IF(COUNTIF(Tableau1[[#This Row],[Niveau d''acquisition]:[Niveau d''acquisition 10]],"*")=0,"",D63*2/5),"Non Noté")</f>
        <v/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5" ht="54.75" customHeight="1" x14ac:dyDescent="0.25">
      <c r="A14" s="81"/>
      <c r="B14" s="81"/>
      <c r="C14" s="49" t="str">
        <f>IF(Tableau1[[#This Row],[Prop. Note / 20]]="Non Noté","Non Evalué",IF(D14&lt;4.5,"MAITRISE INSUFFISANTE",IF(D14&lt;10.5,"MAITRISE FRAGILE",IF(D14&lt;16.5,"MAITRISE SATISFAISANTE",IF(D14&lt;20.5,"TRES BONNE MAITRISE","")))))</f>
        <v/>
      </c>
      <c r="D14" s="84" t="str">
        <f>IFERROR(IF(COUNTIF(Tableau1[[#This Row],[Niveau d''acquisition]:[Niveau d''acquisition 10]],"*")=0,"",D64*2/5),"Non Noté")</f>
        <v/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5" ht="54.75" customHeight="1" x14ac:dyDescent="0.25">
      <c r="A15" s="79"/>
      <c r="B15" s="79"/>
      <c r="C15" s="49" t="str">
        <f>IF(Tableau1[[#This Row],[Prop. Note / 20]]="Non Noté","Non Evalué",IF(D15&lt;4.5,"MAITRISE INSUFFISANTE",IF(D15&lt;10.5,"MAITRISE FRAGILE",IF(D15&lt;16.5,"MAITRISE SATISFAISANTE",IF(D15&lt;20.5,"TRES BONNE MAITRISE","")))))</f>
        <v/>
      </c>
      <c r="D15" s="83" t="str">
        <f>IFERROR(IF(COUNTIF(Tableau1[[#This Row],[Niveau d''acquisition]:[Niveau d''acquisition 10]],"*")=0,"",D65*2/5),"Non Noté")</f>
        <v/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5" ht="54.75" customHeight="1" x14ac:dyDescent="0.25">
      <c r="A16" s="81"/>
      <c r="B16" s="81"/>
      <c r="C16" s="49" t="str">
        <f>IF(Tableau1[[#This Row],[Prop. Note / 20]]="Non Noté","Non Evalué",IF(D16&lt;4.5,"MAITRISE INSUFFISANTE",IF(D16&lt;10.5,"MAITRISE FRAGILE",IF(D16&lt;16.5,"MAITRISE SATISFAISANTE",IF(D16&lt;20.5,"TRES BONNE MAITRISE","")))))</f>
        <v/>
      </c>
      <c r="D16" s="84" t="str">
        <f>IFERROR(IF(COUNTIF(Tableau1[[#This Row],[Niveau d''acquisition]:[Niveau d''acquisition 10]],"*")=0,"",D66*2/5),"Non Noté")</f>
        <v/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54.75" customHeight="1" x14ac:dyDescent="0.25">
      <c r="A17" s="79"/>
      <c r="B17" s="79"/>
      <c r="C17" s="49" t="str">
        <f>IF(Tableau1[[#This Row],[Prop. Note / 20]]="Non Noté","Non Evalué",IF(D17&lt;4.5,"MAITRISE INSUFFISANTE",IF(D17&lt;10.5,"MAITRISE FRAGILE",IF(D17&lt;16.5,"MAITRISE SATISFAISANTE",IF(D17&lt;20.5,"TRES BONNE MAITRISE","")))))</f>
        <v/>
      </c>
      <c r="D17" s="83" t="str">
        <f>IFERROR(IF(COUNTIF(Tableau1[[#This Row],[Niveau d''acquisition]:[Niveau d''acquisition 10]],"*")=0,"",D67*2/5),"Non Noté")</f>
        <v/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54.75" customHeight="1" x14ac:dyDescent="0.25">
      <c r="A18" s="81"/>
      <c r="B18" s="81"/>
      <c r="C18" s="49" t="str">
        <f>IF(Tableau1[[#This Row],[Prop. Note / 20]]="Non Noté","Non Evalué",IF(D18&lt;4.5,"MAITRISE INSUFFISANTE",IF(D18&lt;10.5,"MAITRISE FRAGILE",IF(D18&lt;16.5,"MAITRISE SATISFAISANTE",IF(D18&lt;20.5,"TRES BONNE MAITRISE","")))))</f>
        <v/>
      </c>
      <c r="D18" s="84" t="str">
        <f>IFERROR(IF(COUNTIF(Tableau1[[#This Row],[Niveau d''acquisition]:[Niveau d''acquisition 10]],"*")=0,"",D68*2/5),"Non Noté")</f>
        <v/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54.75" customHeight="1" x14ac:dyDescent="0.25">
      <c r="A19" s="79"/>
      <c r="B19" s="79"/>
      <c r="C19" s="49" t="str">
        <f>IF(Tableau1[[#This Row],[Prop. Note / 20]]="Non Noté","Non Evalué",IF(D19&lt;4.5,"MAITRISE INSUFFISANTE",IF(D19&lt;10.5,"MAITRISE FRAGILE",IF(D19&lt;16.5,"MAITRISE SATISFAISANTE",IF(D19&lt;20.5,"TRES BONNE MAITRISE","")))))</f>
        <v/>
      </c>
      <c r="D19" s="83" t="str">
        <f>IFERROR(IF(COUNTIF(Tableau1[[#This Row],[Niveau d''acquisition]:[Niveau d''acquisition 10]],"*")=0,"",D69*2/5),"Non Noté")</f>
        <v/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54.75" customHeight="1" x14ac:dyDescent="0.25">
      <c r="A20" s="81"/>
      <c r="B20" s="81"/>
      <c r="C20" s="49" t="str">
        <f>IF(Tableau1[[#This Row],[Prop. Note / 20]]="Non Noté","Non Evalué",IF(D20&lt;4.5,"MAITRISE INSUFFISANTE",IF(D20&lt;10.5,"MAITRISE FRAGILE",IF(D20&lt;16.5,"MAITRISE SATISFAISANTE",IF(D20&lt;20.5,"TRES BONNE MAITRISE","")))))</f>
        <v/>
      </c>
      <c r="D20" s="84" t="str">
        <f>IFERROR(IF(COUNTIF(Tableau1[[#This Row],[Niveau d''acquisition]:[Niveau d''acquisition 10]],"*")=0,"",D70*2/5),"Non Noté")</f>
        <v/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54.75" customHeight="1" x14ac:dyDescent="0.25">
      <c r="A21" s="79"/>
      <c r="B21" s="79"/>
      <c r="C21" s="49" t="str">
        <f>IF(Tableau1[[#This Row],[Prop. Note / 20]]="Non Noté","Non Evalué",IF(D21&lt;4.5,"MAITRISE INSUFFISANTE",IF(D21&lt;10.5,"MAITRISE FRAGILE",IF(D21&lt;16.5,"MAITRISE SATISFAISANTE",IF(D21&lt;20.5,"TRES BONNE MAITRISE","")))))</f>
        <v/>
      </c>
      <c r="D21" s="83" t="str">
        <f>IFERROR(IF(COUNTIF(Tableau1[[#This Row],[Niveau d''acquisition]:[Niveau d''acquisition 10]],"*")=0,"",D71*2/5),"Non Noté")</f>
        <v/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54.75" customHeight="1" x14ac:dyDescent="0.25">
      <c r="A22" s="81"/>
      <c r="B22" s="81"/>
      <c r="C22" s="49" t="str">
        <f>IF(Tableau1[[#This Row],[Prop. Note / 20]]="Non Noté","Non Evalué",IF(D22&lt;4.5,"MAITRISE INSUFFISANTE",IF(D22&lt;10.5,"MAITRISE FRAGILE",IF(D22&lt;16.5,"MAITRISE SATISFAISANTE",IF(D22&lt;20.5,"TRES BONNE MAITRISE","")))))</f>
        <v/>
      </c>
      <c r="D22" s="84" t="str">
        <f>IFERROR(IF(COUNTIF(Tableau1[[#This Row],[Niveau d''acquisition]:[Niveau d''acquisition 10]],"*")=0,"",D72*2/5),"Non Noté")</f>
        <v/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54.75" customHeight="1" x14ac:dyDescent="0.25">
      <c r="A23" s="79"/>
      <c r="B23" s="79"/>
      <c r="C23" s="49" t="str">
        <f>IF(Tableau1[[#This Row],[Prop. Note / 20]]="Non Noté","Non Evalué",IF(D23&lt;4.5,"MAITRISE INSUFFISANTE",IF(D23&lt;10.5,"MAITRISE FRAGILE",IF(D23&lt;16.5,"MAITRISE SATISFAISANTE",IF(D23&lt;20.5,"TRES BONNE MAITRISE","")))))</f>
        <v/>
      </c>
      <c r="D23" s="83" t="str">
        <f>IFERROR(IF(COUNTIF(Tableau1[[#This Row],[Niveau d''acquisition]:[Niveau d''acquisition 10]],"*")=0,"",D73*2/5),"Non Noté")</f>
        <v/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54.75" customHeight="1" x14ac:dyDescent="0.25">
      <c r="A24" s="81"/>
      <c r="B24" s="81"/>
      <c r="C24" s="49" t="str">
        <f>IF(Tableau1[[#This Row],[Prop. Note / 20]]="Non Noté","Non Evalué",IF(D24&lt;4.5,"MAITRISE INSUFFISANTE",IF(D24&lt;10.5,"MAITRISE FRAGILE",IF(D24&lt;16.5,"MAITRISE SATISFAISANTE",IF(D24&lt;20.5,"TRES BONNE MAITRISE","")))))</f>
        <v/>
      </c>
      <c r="D24" s="84" t="str">
        <f>IFERROR(IF(COUNTIF(Tableau1[[#This Row],[Niveau d''acquisition]:[Niveau d''acquisition 10]],"*")=0,"",D74*2/5),"Non Noté")</f>
        <v/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54.75" customHeight="1" x14ac:dyDescent="0.25">
      <c r="A25" s="79"/>
      <c r="B25" s="79"/>
      <c r="C25" s="49" t="str">
        <f>IF(Tableau1[[#This Row],[Prop. Note / 20]]="Non Noté","Non Evalué",IF(D25&lt;4.5,"MAITRISE INSUFFISANTE",IF(D25&lt;10.5,"MAITRISE FRAGILE",IF(D25&lt;16.5,"MAITRISE SATISFAISANTE",IF(D25&lt;20.5,"TRES BONNE MAITRISE","")))))</f>
        <v/>
      </c>
      <c r="D25" s="83" t="str">
        <f>IFERROR(IF(COUNTIF(Tableau1[[#This Row],[Niveau d''acquisition]:[Niveau d''acquisition 10]],"*")=0,"",D75*2/5),"Non Noté")</f>
        <v/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54.75" customHeight="1" x14ac:dyDescent="0.25">
      <c r="A26" s="81"/>
      <c r="B26" s="81"/>
      <c r="C26" s="49" t="str">
        <f>IF(Tableau1[[#This Row],[Prop. Note / 20]]="Non Noté","Non Evalué",IF(D26&lt;4.5,"MAITRISE INSUFFISANTE",IF(D26&lt;10.5,"MAITRISE FRAGILE",IF(D26&lt;16.5,"MAITRISE SATISFAISANTE",IF(D26&lt;20.5,"TRES BONNE MAITRISE","")))))</f>
        <v/>
      </c>
      <c r="D26" s="84" t="str">
        <f>IFERROR(IF(COUNTIF(Tableau1[[#This Row],[Niveau d''acquisition]:[Niveau d''acquisition 10]],"*")=0,"",D76*2/5),"Non Noté")</f>
        <v/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54.75" customHeight="1" x14ac:dyDescent="0.25">
      <c r="A27" s="79"/>
      <c r="B27" s="79"/>
      <c r="C27" s="49" t="str">
        <f>IF(Tableau1[[#This Row],[Prop. Note / 20]]="Non Noté","Non Evalué",IF(D27&lt;4.5,"MAITRISE INSUFFISANTE",IF(D27&lt;10.5,"MAITRISE FRAGILE",IF(D27&lt;16.5,"MAITRISE SATISFAISANTE",IF(D27&lt;20.5,"TRES BONNE MAITRISE","")))))</f>
        <v/>
      </c>
      <c r="D27" s="83" t="str">
        <f>IFERROR(IF(COUNTIF(Tableau1[[#This Row],[Niveau d''acquisition]:[Niveau d''acquisition 10]],"*")=0,"",D77*2/5),"Non Noté")</f>
        <v/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4.75" customHeight="1" x14ac:dyDescent="0.25">
      <c r="A28" s="81"/>
      <c r="B28" s="81"/>
      <c r="C28" s="49" t="str">
        <f>IF(Tableau1[[#This Row],[Prop. Note / 20]]="Non Noté","Non Evalué",IF(D28&lt;4.5,"MAITRISE INSUFFISANTE",IF(D28&lt;10.5,"MAITRISE FRAGILE",IF(D28&lt;16.5,"MAITRISE SATISFAISANTE",IF(D28&lt;20.5,"TRES BONNE MAITRISE","")))))</f>
        <v/>
      </c>
      <c r="D28" s="84" t="str">
        <f>IFERROR(IF(COUNTIF(Tableau1[[#This Row],[Niveau d''acquisition]:[Niveau d''acquisition 10]],"*")=0,"",D78*2/5),"Non Noté")</f>
        <v/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54.75" customHeight="1" x14ac:dyDescent="0.25">
      <c r="A29" s="79"/>
      <c r="B29" s="79"/>
      <c r="C29" s="49" t="str">
        <f>IF(Tableau1[[#This Row],[Prop. Note / 20]]="Non Noté","Non Evalué",IF(D29&lt;4.5,"MAITRISE INSUFFISANTE",IF(D29&lt;10.5,"MAITRISE FRAGILE",IF(D29&lt;16.5,"MAITRISE SATISFAISANTE",IF(D29&lt;20.5,"TRES BONNE MAITRISE","")))))</f>
        <v/>
      </c>
      <c r="D29" s="83" t="str">
        <f>IFERROR(IF(COUNTIF(Tableau1[[#This Row],[Niveau d''acquisition]:[Niveau d''acquisition 10]],"*")=0,"",D79*2/5),"Non Noté")</f>
        <v/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54.75" customHeight="1" x14ac:dyDescent="0.25">
      <c r="A30" s="81"/>
      <c r="B30" s="81"/>
      <c r="C30" s="49" t="str">
        <f>IF(Tableau1[[#This Row],[Prop. Note / 20]]="Non Noté","Non Evalué",IF(D30&lt;4.5,"MAITRISE INSUFFISANTE",IF(D30&lt;10.5,"MAITRISE FRAGILE",IF(D30&lt;16.5,"MAITRISE SATISFAISANTE",IF(D30&lt;20.5,"TRES BONNE MAITRISE","")))))</f>
        <v/>
      </c>
      <c r="D30" s="84" t="str">
        <f>IFERROR(IF(COUNTIF(Tableau1[[#This Row],[Niveau d''acquisition]:[Niveau d''acquisition 10]],"*")=0,"",D80*2/5),"Non Noté")</f>
        <v/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54.75" customHeight="1" x14ac:dyDescent="0.25">
      <c r="A31" s="79"/>
      <c r="B31" s="79"/>
      <c r="C31" s="49" t="str">
        <f>IF(Tableau1[[#This Row],[Prop. Note / 20]]="Non Noté","Non Evalué",IF(D31&lt;4.5,"MAITRISE INSUFFISANTE",IF(D31&lt;10.5,"MAITRISE FRAGILE",IF(D31&lt;16.5,"MAITRISE SATISFAISANTE",IF(D31&lt;20.5,"TRES BONNE MAITRISE","")))))</f>
        <v/>
      </c>
      <c r="D31" s="83" t="str">
        <f>IFERROR(IF(COUNTIF(Tableau1[[#This Row],[Niveau d''acquisition]:[Niveau d''acquisition 10]],"*")=0,"",D81*2/5),"Non Noté")</f>
        <v/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54.75" customHeight="1" x14ac:dyDescent="0.25">
      <c r="A32" s="81"/>
      <c r="B32" s="81"/>
      <c r="C32" s="49" t="str">
        <f>IF(Tableau1[[#This Row],[Prop. Note / 20]]="Non Noté","Non Evalué",IF(D32&lt;4.5,"MAITRISE INSUFFISANTE",IF(D32&lt;10.5,"MAITRISE FRAGILE",IF(D32&lt;16.5,"MAITRISE SATISFAISANTE",IF(D32&lt;20.5,"TRES BONNE MAITRISE","")))))</f>
        <v/>
      </c>
      <c r="D32" s="84" t="str">
        <f>IFERROR(IF(COUNTIF(Tableau1[[#This Row],[Niveau d''acquisition]:[Niveau d''acquisition 10]],"*")=0,"",D82*2/5),"Non Noté")</f>
        <v/>
      </c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54.75" customHeight="1" x14ac:dyDescent="0.25">
      <c r="A33" s="79"/>
      <c r="B33" s="79"/>
      <c r="C33" s="49" t="str">
        <f>IF(Tableau1[[#This Row],[Prop. Note / 20]]="Non Noté","Non Evalué",IF(D33&lt;4.5,"MAITRISE INSUFFISANTE",IF(D33&lt;10.5,"MAITRISE FRAGILE",IF(D33&lt;16.5,"MAITRISE SATISFAISANTE",IF(D33&lt;20.5,"TRES BONNE MAITRISE","")))))</f>
        <v/>
      </c>
      <c r="D33" s="83" t="str">
        <f>IFERROR(IF(COUNTIF(Tableau1[[#This Row],[Niveau d''acquisition]:[Niveau d''acquisition 10]],"*")=0,"",D83*2/5),"Non Noté")</f>
        <v/>
      </c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54.75" customHeight="1" x14ac:dyDescent="0.25">
      <c r="A34" s="81"/>
      <c r="B34" s="81"/>
      <c r="C34" s="49" t="str">
        <f>IF(Tableau1[[#This Row],[Prop. Note / 20]]="Non Noté","Non Evalué",IF(D34&lt;4.5,"MAITRISE INSUFFISANTE",IF(D34&lt;10.5,"MAITRISE FRAGILE",IF(D34&lt;16.5,"MAITRISE SATISFAISANTE",IF(D34&lt;20.5,"TRES BONNE MAITRISE","")))))</f>
        <v/>
      </c>
      <c r="D34" s="84" t="str">
        <f>IFERROR(IF(COUNTIF(Tableau1[[#This Row],[Niveau d''acquisition]:[Niveau d''acquisition 10]],"*")=0,"",D84*2/5),"Non Noté")</f>
        <v/>
      </c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54.75" customHeight="1" x14ac:dyDescent="0.25">
      <c r="A35" s="79"/>
      <c r="B35" s="79"/>
      <c r="C35" s="49" t="str">
        <f>IF(Tableau1[[#This Row],[Prop. Note / 20]]="Non Noté","Non Evalué",IF(D35&lt;4.5,"MAITRISE INSUFFISANTE",IF(D35&lt;10.5,"MAITRISE FRAGILE",IF(D35&lt;16.5,"MAITRISE SATISFAISANTE",IF(D35&lt;20.5,"TRES BONNE MAITRISE","")))))</f>
        <v/>
      </c>
      <c r="D35" s="83" t="str">
        <f>IFERROR(IF(COUNTIF(Tableau1[[#This Row],[Niveau d''acquisition]:[Niveau d''acquisition 10]],"*")=0,"",D85*2/5),"Non Noté")</f>
        <v/>
      </c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54.75" customHeight="1" x14ac:dyDescent="0.25">
      <c r="A36" s="81"/>
      <c r="B36" s="81"/>
      <c r="C36" s="49" t="str">
        <f>IF(Tableau1[[#This Row],[Prop. Note / 20]]="Non Noté","Non Evalué",IF(D36&lt;4.5,"MAITRISE INSUFFISANTE",IF(D36&lt;10.5,"MAITRISE FRAGILE",IF(D36&lt;16.5,"MAITRISE SATISFAISANTE",IF(D36&lt;20.5,"TRES BONNE MAITRISE","")))))</f>
        <v/>
      </c>
      <c r="D36" s="84" t="str">
        <f>IFERROR(IF(COUNTIF(Tableau1[[#This Row],[Niveau d''acquisition]:[Niveau d''acquisition 10]],"*")=0,"",D86*2/5),"Non Noté")</f>
        <v/>
      </c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54.75" customHeight="1" x14ac:dyDescent="0.25">
      <c r="A37" s="79"/>
      <c r="B37" s="79"/>
      <c r="C37" s="49" t="str">
        <f>IF(Tableau1[[#This Row],[Prop. Note / 20]]="Non Noté","Non Evalué",IF(D37&lt;4.5,"MAITRISE INSUFFISANTE",IF(D37&lt;10.5,"MAITRISE FRAGILE",IF(D37&lt;16.5,"MAITRISE SATISFAISANTE",IF(D37&lt;20.5,"TRES BONNE MAITRISE","")))))</f>
        <v/>
      </c>
      <c r="D37" s="83" t="str">
        <f>IFERROR(IF(COUNTIF(Tableau1[[#This Row],[Niveau d''acquisition]:[Niveau d''acquisition 10]],"*")=0,"",D87*2/5),"Non Noté")</f>
        <v/>
      </c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54.75" customHeight="1" x14ac:dyDescent="0.25">
      <c r="A38" s="81"/>
      <c r="B38" s="81"/>
      <c r="C38" s="49" t="str">
        <f>IF(Tableau1[[#This Row],[Prop. Note / 20]]="Non Noté","Non Evalué",IF(D38&lt;4.5,"MAITRISE INSUFFISANTE",IF(D38&lt;10.5,"MAITRISE FRAGILE",IF(D38&lt;16.5,"MAITRISE SATISFAISANTE",IF(D38&lt;20.5,"TRES BONNE MAITRISE","")))))</f>
        <v/>
      </c>
      <c r="D38" s="84" t="str">
        <f>IFERROR(IF(COUNTIF(Tableau1[[#This Row],[Niveau d''acquisition]:[Niveau d''acquisition 10]],"*")=0,"",D88*2/5),"Non Noté")</f>
        <v/>
      </c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54.75" customHeight="1" x14ac:dyDescent="0.25">
      <c r="A39" s="79"/>
      <c r="B39" s="79"/>
      <c r="C39" s="49" t="str">
        <f>IF(Tableau1[[#This Row],[Prop. Note / 20]]="Non Noté","Non Evalué",IF(D39&lt;4.5,"MAITRISE INSUFFISANTE",IF(D39&lt;10.5,"MAITRISE FRAGILE",IF(D39&lt;16.5,"MAITRISE SATISFAISANTE",IF(D39&lt;20.5,"TRES BONNE MAITRISE","")))))</f>
        <v/>
      </c>
      <c r="D39" s="83" t="str">
        <f>IFERROR(IF(COUNTIF(Tableau1[[#This Row],[Niveau d''acquisition]:[Niveau d''acquisition 10]],"*")=0,"",D89*2/5),"Non Noté")</f>
        <v/>
      </c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54.75" customHeight="1" x14ac:dyDescent="0.25">
      <c r="A40" s="81"/>
      <c r="B40" s="81"/>
      <c r="C40" s="49" t="str">
        <f>IF(Tableau1[[#This Row],[Prop. Note / 20]]="Non Noté","Non Evalué",IF(D40&lt;4.5,"MAITRISE INSUFFISANTE",IF(D40&lt;10.5,"MAITRISE FRAGILE",IF(D40&lt;16.5,"MAITRISE SATISFAISANTE",IF(D40&lt;20.5,"TRES BONNE MAITRISE","")))))</f>
        <v/>
      </c>
      <c r="D40" s="84" t="str">
        <f>IFERROR(IF(COUNTIF(Tableau1[[#This Row],[Niveau d''acquisition]:[Niveau d''acquisition 10]],"*")=0,"",D90*2/5),"Non Noté")</f>
        <v/>
      </c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54.75" customHeight="1" x14ac:dyDescent="0.25">
      <c r="A41" s="45"/>
      <c r="B41" s="45"/>
      <c r="C41" s="49" t="str">
        <f>IF(Tableau1[[#This Row],[Prop. Note / 20]]="Non Noté","Non Evalué",IF(D41&lt;4.5,"MAITRISE INSUFFISANTE",IF(D41&lt;10.5,"MAITRISE FRAGILE",IF(D41&lt;16.5,"MAITRISE SATISFAISANTE",IF(D41&lt;20.5,"TRES BONNE MAITRISE","")))))</f>
        <v/>
      </c>
      <c r="D41" s="47" t="str">
        <f>IFERROR(IF(COUNTIF(Tableau1[[#This Row],[Niveau d''acquisition]:[Niveau d''acquisition 10]],"*")=0,"",D91*2/5),"Non Noté")</f>
        <v/>
      </c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54.75" customHeight="1" x14ac:dyDescent="0.25">
      <c r="A42" s="46"/>
      <c r="B42" s="46"/>
      <c r="C42" s="49" t="str">
        <f>IF(Tableau1[[#This Row],[Prop. Note / 20]]="Non Noté","Non Evalué",IF(D42&lt;4.5,"MAITRISE INSUFFISANTE",IF(D42&lt;10.5,"MAITRISE FRAGILE",IF(D42&lt;16.5,"MAITRISE SATISFAISANTE",IF(D42&lt;20.5,"TRES BONNE MAITRISE","")))))</f>
        <v/>
      </c>
      <c r="D42" s="48" t="str">
        <f>IFERROR(IF(COUNTIF(Tableau1[[#This Row],[Niveau d''acquisition]:[Niveau d''acquisition 10]],"*")=0,"",D92*2/5),"Non Noté")</f>
        <v/>
      </c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54.75" customHeight="1" x14ac:dyDescent="0.25">
      <c r="A43" s="45"/>
      <c r="B43" s="45"/>
      <c r="C43" s="49" t="str">
        <f>IF(Tableau1[[#This Row],[Prop. Note / 20]]="Non Noté","Non Evalué",IF(D43&lt;4.5,"MAITRISE INSUFFISANTE",IF(D43&lt;10.5,"MAITRISE FRAGILE",IF(D43&lt;16.5,"MAITRISE SATISFAISANTE",IF(D43&lt;20.5,"TRES BONNE MAITRISE","")))))</f>
        <v/>
      </c>
      <c r="D43" s="47" t="str">
        <f>IFERROR(IF(COUNTIF(Tableau1[[#This Row],[Niveau d''acquisition]:[Niveau d''acquisition 10]],"*")=0,"",D93*2/5),"Non Noté")</f>
        <v/>
      </c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54.75" customHeight="1" x14ac:dyDescent="0.25">
      <c r="A44" s="46"/>
      <c r="B44" s="46"/>
      <c r="C44" s="49" t="str">
        <f>IF(Tableau1[[#This Row],[Prop. Note / 20]]="Non Noté","Non Evalué",IF(D44&lt;4.5,"MAITRISE INSUFFISANTE",IF(D44&lt;10.5,"MAITRISE FRAGILE",IF(D44&lt;16.5,"MAITRISE SATISFAISANTE",IF(D44&lt;20.5,"TRES BONNE MAITRISE","")))))</f>
        <v/>
      </c>
      <c r="D44" s="48" t="str">
        <f>IFERROR(IF(COUNTIF(Tableau1[[#This Row],[Niveau d''acquisition]:[Niveau d''acquisition 10]],"*")=0,"",D94*2/5),"Non Noté")</f>
        <v/>
      </c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54.75" customHeight="1" x14ac:dyDescent="0.25">
      <c r="C45" s="29"/>
      <c r="D45" s="30"/>
    </row>
    <row r="53" spans="4:25" s="31" customFormat="1" ht="24.75" customHeight="1" x14ac:dyDescent="0.25"/>
    <row r="54" spans="4:25" s="31" customFormat="1" ht="9" hidden="1" customHeight="1" x14ac:dyDescent="0.25">
      <c r="E54" s="32" t="s">
        <v>21</v>
      </c>
      <c r="F54" s="32" t="s">
        <v>22</v>
      </c>
      <c r="G54" s="32" t="s">
        <v>23</v>
      </c>
      <c r="H54" s="32" t="s">
        <v>24</v>
      </c>
      <c r="I54" s="32" t="s">
        <v>25</v>
      </c>
      <c r="J54" s="32" t="s">
        <v>26</v>
      </c>
      <c r="K54" s="32" t="s">
        <v>27</v>
      </c>
      <c r="L54" s="32" t="s">
        <v>28</v>
      </c>
      <c r="M54" s="32" t="s">
        <v>29</v>
      </c>
      <c r="N54" s="32" t="s">
        <v>30</v>
      </c>
      <c r="O54" s="32" t="s">
        <v>31</v>
      </c>
    </row>
    <row r="55" spans="4:25" s="31" customFormat="1" ht="9" hidden="1" customHeight="1" x14ac:dyDescent="0.25">
      <c r="D55" s="31">
        <f>PRODUCT(SUM(E55:N55)/SUM($E$3:N3,-O55))</f>
        <v>0</v>
      </c>
      <c r="E55" s="33">
        <f>IF(E5='Conception Eval'!$C$28,0,IF(E5='Conception Eval'!$C$29,10*$E$3,IF(E5='Conception Eval'!$C$30,25*$E$3,IF(E5='Conception Eval'!$C$31,40*$E$3,IF(E5='Conception Eval'!$C$32,50*$E$3,"")))))</f>
        <v>0</v>
      </c>
      <c r="F55" s="33">
        <f>IF(F5='Conception Eval'!$D$28,0,IF(F5='Conception Eval'!$D$29,10*$F$3,IF(F5='Conception Eval'!$D$30,25*$F$3,IF(F5='Conception Eval'!$D$31,40*$F$3,IF(F5='Conception Eval'!$D$32,50*$F$3,"")))))</f>
        <v>0</v>
      </c>
      <c r="G55" s="33">
        <f>IF(G5='Conception Eval'!$E$28,0,IF(G5='Conception Eval'!$E$29,10*$G$3,IF(G5='Conception Eval'!$E$30,25*$G$3,IF(G5='Conception Eval'!$E$31,40*$G$3,IF(G5='Conception Eval'!$E$32,50*$G$3,"")))))</f>
        <v>0</v>
      </c>
      <c r="H55" s="33">
        <f>IF(H5='Conception Eval'!$F$28,0,IF(H5='Conception Eval'!$F$29,10*$H$3,IF(H5='Conception Eval'!$F$30,25*$H$3,IF(H5='Conception Eval'!$F$31,40*$H$3,IF(H5='Conception Eval'!$F$32,50*$H$3,"")))))</f>
        <v>0</v>
      </c>
      <c r="I55" s="33">
        <f>IF(I5='Conception Eval'!$G$28,0,IF(I5='Conception Eval'!$G$29,10*$I$3,IF(I5='Conception Eval'!$G$30,25*$I$3,IF(I5='Conception Eval'!$G$31,40*$I$3,IF(I5='Conception Eval'!$G$32,50*$I$3,"")))))</f>
        <v>0</v>
      </c>
      <c r="J55" s="33">
        <f>IF(J5='Conception Eval'!$H$28,0,IF(J5='Conception Eval'!$H$29,10*$J$3,IF(J5='Conception Eval'!$H$30,25*$J$3,IF(J5='Conception Eval'!$H$31,40*$J$3,IF(J5='Conception Eval'!$H$32,50*$J$3,"")))))</f>
        <v>0</v>
      </c>
      <c r="K55" s="33">
        <f>IF(K5='Conception Eval'!$I$28,0,IF(K5='Conception Eval'!$I$29,10*$K$3,IF(K5='Conception Eval'!$I$30,25*$K$3,IF(K5='Conception Eval'!$I$31,40*$K$3,IF(K5='Conception Eval'!$I$32,50*$K$3,"")))))</f>
        <v>0</v>
      </c>
      <c r="L55" s="33">
        <f>IF(L5='Conception Eval'!$J$28,0,IF(L5='Conception Eval'!$J$29,10*$L$3,IF(L5='Conception Eval'!$J$30,25*$L$3,IF(L5='Conception Eval'!$J$31,40*$L$3,IF(L5='Conception Eval'!$J$32,50*$L$3,"")))))</f>
        <v>0</v>
      </c>
      <c r="M55" s="33">
        <f>IF(M5='Conception Eval'!$K$28,0,IF(M5='Conception Eval'!$K$29,10*$M$3,IF(M5='Conception Eval'!$K$30,25*$M$3,IF(M5='Conception Eval'!$K$31,40*$M$3,IF(M5='Conception Eval'!$K$32,50*$M$3,"")))))</f>
        <v>0</v>
      </c>
      <c r="N55" s="33">
        <f>IF(N5='Conception Eval'!$L$28,0,IF(N5='Conception Eval'!$L$29,10*$N$3,IF(N5='Conception Eval'!$L$30,25*$N$3,IF(N5='Conception Eval'!$L$31,40*$N$3,IF(N5='Conception Eval'!$L$32,50*$N$3,"")))))</f>
        <v>0</v>
      </c>
      <c r="O55" s="33">
        <f>SUM(P55:Y55)</f>
        <v>0</v>
      </c>
      <c r="P55" s="31">
        <f t="shared" ref="P55:Y55" si="0">IF(E5="NON EVALUE",E$3,0)</f>
        <v>0</v>
      </c>
      <c r="Q55" s="31">
        <f t="shared" si="0"/>
        <v>0</v>
      </c>
      <c r="R55" s="31">
        <f t="shared" si="0"/>
        <v>0</v>
      </c>
      <c r="S55" s="31">
        <f t="shared" si="0"/>
        <v>0</v>
      </c>
      <c r="T55" s="31">
        <f t="shared" si="0"/>
        <v>0</v>
      </c>
      <c r="U55" s="31">
        <f t="shared" si="0"/>
        <v>0</v>
      </c>
      <c r="V55" s="31">
        <f t="shared" si="0"/>
        <v>0</v>
      </c>
      <c r="W55" s="31">
        <f t="shared" si="0"/>
        <v>0</v>
      </c>
      <c r="X55" s="31">
        <f t="shared" si="0"/>
        <v>0</v>
      </c>
      <c r="Y55" s="31">
        <f t="shared" si="0"/>
        <v>0</v>
      </c>
    </row>
    <row r="56" spans="4:25" s="31" customFormat="1" ht="9" hidden="1" customHeight="1" x14ac:dyDescent="0.25">
      <c r="D56" s="31">
        <f>PRODUCT(SUM(E56:N56)/SUM($E$3:N4,-O56))</f>
        <v>0</v>
      </c>
      <c r="E56" s="33">
        <f>IF(E6='Conception Eval'!$C$28,0,IF(E6='Conception Eval'!$C$29,10*$E$3,IF(E6='Conception Eval'!$C$30,25*$E$3,IF(E6='Conception Eval'!$C$31,40*$E$3,IF(E6='Conception Eval'!$C$32,50*$E$3,"")))))</f>
        <v>0</v>
      </c>
      <c r="F56" s="33">
        <f>IF(F6='Conception Eval'!$D$28,0,IF(F6='Conception Eval'!$D$29,10*$F$3,IF(F6='Conception Eval'!$D$30,25*$F$3,IF(F6='Conception Eval'!$D$31,40*$F$3,IF(F6='Conception Eval'!$D$32,50*$F$3,"")))))</f>
        <v>0</v>
      </c>
      <c r="G56" s="33">
        <f>IF(G6='Conception Eval'!$E$28,0,IF(G6='Conception Eval'!$E$29,10*$G$3,IF(G6='Conception Eval'!$E$30,25*$G$3,IF(G6='Conception Eval'!$E$31,40*$G$3,IF(G6='Conception Eval'!$E$32,50*$G$3,"")))))</f>
        <v>0</v>
      </c>
      <c r="H56" s="33">
        <f>IF(H6='Conception Eval'!$F$28,0,IF(H6='Conception Eval'!$F$29,10*$H$3,IF(H6='Conception Eval'!$F$30,25*$H$3,IF(H6='Conception Eval'!$F$31,40*$H$3,IF(H6='Conception Eval'!$F$32,50*$H$3,"")))))</f>
        <v>0</v>
      </c>
      <c r="I56" s="33">
        <f>IF(I6='Conception Eval'!$G$28,0,IF(I6='Conception Eval'!$G$29,10*$I$3,IF(I6='Conception Eval'!$G$30,25*$I$3,IF(I6='Conception Eval'!$G$31,40*$I$3,IF(I6='Conception Eval'!$G$32,50*$I$3,"")))))</f>
        <v>0</v>
      </c>
      <c r="J56" s="33">
        <f>IF(J6='Conception Eval'!$H$28,0,IF(J6='Conception Eval'!$H$29,10*$J$3,IF(J6='Conception Eval'!$H$30,25*$J$3,IF(J6='Conception Eval'!$H$31,40*$J$3,IF(J6='Conception Eval'!$H$32,50*$J$3,"")))))</f>
        <v>0</v>
      </c>
      <c r="K56" s="33">
        <f>IF(K6='Conception Eval'!$I$28,0,IF(K6='Conception Eval'!$I$29,10*$K$3,IF(K6='Conception Eval'!$I$30,25*$K$3,IF(K6='Conception Eval'!$I$31,40*$K$3,IF(K6='Conception Eval'!$I$32,50*$K$3,"")))))</f>
        <v>0</v>
      </c>
      <c r="L56" s="33">
        <f>IF(L6='Conception Eval'!$J$28,0,IF(L6='Conception Eval'!$J$29,10*$L$3,IF(L6='Conception Eval'!$J$30,25*$L$3,IF(L6='Conception Eval'!$J$31,40*$L$3,IF(L6='Conception Eval'!$J$32,50*$L$3,"")))))</f>
        <v>0</v>
      </c>
      <c r="M56" s="33">
        <f>IF(M6='Conception Eval'!$K$28,0,IF(M6='Conception Eval'!$K$29,10*$M$3,IF(M6='Conception Eval'!$K$30,25*$M$3,IF(M6='Conception Eval'!$K$31,40*$M$3,IF(M6='Conception Eval'!$K$32,50*$M$3,"")))))</f>
        <v>0</v>
      </c>
      <c r="N56" s="33">
        <f>IF(N6='Conception Eval'!$L$28,0,IF(N6='Conception Eval'!$L$29,10*$N$3,IF(N6='Conception Eval'!$L$30,25*$N$3,IF(N6='Conception Eval'!$L$31,40*$N$3,IF(N6='Conception Eval'!$L$32,50*$N$3,"")))))</f>
        <v>0</v>
      </c>
      <c r="O56" s="33">
        <f t="shared" ref="O56:O94" si="1">SUM(P56:Y56)</f>
        <v>0</v>
      </c>
      <c r="P56" s="31">
        <f t="shared" ref="P56:P94" si="2">IF(E6="NON EVALUE",E$3,0)</f>
        <v>0</v>
      </c>
      <c r="Q56" s="31">
        <f t="shared" ref="Q56:Q94" si="3">IF(F6="NON EVALUE",F$3,0)</f>
        <v>0</v>
      </c>
      <c r="R56" s="31">
        <f t="shared" ref="R56:R94" si="4">IF(G6="NON EVALUE",G$3,0)</f>
        <v>0</v>
      </c>
      <c r="S56" s="31">
        <f t="shared" ref="S56:S94" si="5">IF(H6="NON EVALUE",H$3,0)</f>
        <v>0</v>
      </c>
      <c r="T56" s="31">
        <f t="shared" ref="T56:T94" si="6">IF(I6="NON EVALUE",I$3,0)</f>
        <v>0</v>
      </c>
      <c r="U56" s="31">
        <f t="shared" ref="U56:U94" si="7">IF(J6="NON EVALUE",J$3,0)</f>
        <v>0</v>
      </c>
      <c r="V56" s="31">
        <f t="shared" ref="V56:V94" si="8">IF(K6="NON EVALUE",K$3,0)</f>
        <v>0</v>
      </c>
      <c r="W56" s="31">
        <f t="shared" ref="W56:W94" si="9">IF(L6="NON EVALUE",L$3,0)</f>
        <v>0</v>
      </c>
      <c r="X56" s="31">
        <f t="shared" ref="X56:X94" si="10">IF(M6="NON EVALUE",M$3,0)</f>
        <v>0</v>
      </c>
      <c r="Y56" s="31">
        <f t="shared" ref="Y56:Y94" si="11">IF(N6="NON EVALUE",N$3,0)</f>
        <v>0</v>
      </c>
    </row>
    <row r="57" spans="4:25" s="31" customFormat="1" ht="9" hidden="1" customHeight="1" x14ac:dyDescent="0.25">
      <c r="D57" s="31">
        <f>PRODUCT(SUM(E57:N57)/SUM($E$3:N5,-O57))</f>
        <v>0</v>
      </c>
      <c r="E57" s="33">
        <f>IF(E7='Conception Eval'!$C$28,0,IF(E7='Conception Eval'!$C$29,10*$E$3,IF(E7='Conception Eval'!$C$30,25*$E$3,IF(E7='Conception Eval'!$C$31,40*$E$3,IF(E7='Conception Eval'!$C$32,50*$E$3,"")))))</f>
        <v>0</v>
      </c>
      <c r="F57" s="33">
        <f>IF(F7='Conception Eval'!$D$28,0,IF(F7='Conception Eval'!$D$29,10*$F$3,IF(F7='Conception Eval'!$D$30,25*$F$3,IF(F7='Conception Eval'!$D$31,40*$F$3,IF(F7='Conception Eval'!$D$32,50*$F$3,"")))))</f>
        <v>0</v>
      </c>
      <c r="G57" s="33">
        <f>IF(G7='Conception Eval'!$E$28,0,IF(G7='Conception Eval'!$E$29,10*$G$3,IF(G7='Conception Eval'!$E$30,25*$G$3,IF(G7='Conception Eval'!$E$31,40*$G$3,IF(G7='Conception Eval'!$E$32,50*$G$3,"")))))</f>
        <v>0</v>
      </c>
      <c r="H57" s="33">
        <f>IF(H7='Conception Eval'!$F$28,0,IF(H7='Conception Eval'!$F$29,10*$H$3,IF(H7='Conception Eval'!$F$30,25*$H$3,IF(H7='Conception Eval'!$F$31,40*$H$3,IF(H7='Conception Eval'!$F$32,50*$H$3,"")))))</f>
        <v>0</v>
      </c>
      <c r="I57" s="33">
        <f>IF(I7='Conception Eval'!$G$28,0,IF(I7='Conception Eval'!$G$29,10*$I$3,IF(I7='Conception Eval'!$G$30,25*$I$3,IF(I7='Conception Eval'!$G$31,40*$I$3,IF(I7='Conception Eval'!$G$32,50*$I$3,"")))))</f>
        <v>0</v>
      </c>
      <c r="J57" s="33">
        <f>IF(J7='Conception Eval'!$H$28,0,IF(J7='Conception Eval'!$H$29,10*$J$3,IF(J7='Conception Eval'!$H$30,25*$J$3,IF(J7='Conception Eval'!$H$31,40*$J$3,IF(J7='Conception Eval'!$H$32,50*$J$3,"")))))</f>
        <v>0</v>
      </c>
      <c r="K57" s="33">
        <f>IF(K7='Conception Eval'!$I$28,0,IF(K7='Conception Eval'!$I$29,10*$K$3,IF(K7='Conception Eval'!$I$30,25*$K$3,IF(K7='Conception Eval'!$I$31,40*$K$3,IF(K7='Conception Eval'!$I$32,50*$K$3,"")))))</f>
        <v>0</v>
      </c>
      <c r="L57" s="33">
        <f>IF(L7='Conception Eval'!$J$28,0,IF(L7='Conception Eval'!$J$29,10*$L$3,IF(L7='Conception Eval'!$J$30,25*$L$3,IF(L7='Conception Eval'!$J$31,40*$L$3,IF(L7='Conception Eval'!$J$32,50*$L$3,"")))))</f>
        <v>0</v>
      </c>
      <c r="M57" s="33">
        <f>IF(M7='Conception Eval'!$K$28,0,IF(M7='Conception Eval'!$K$29,10*$M$3,IF(M7='Conception Eval'!$K$30,25*$M$3,IF(M7='Conception Eval'!$K$31,40*$M$3,IF(M7='Conception Eval'!$K$32,50*$M$3,"")))))</f>
        <v>0</v>
      </c>
      <c r="N57" s="33">
        <f>IF(N7='Conception Eval'!$L$28,0,IF(N7='Conception Eval'!$L$29,10*$N$3,IF(N7='Conception Eval'!$L$30,25*$N$3,IF(N7='Conception Eval'!$L$31,40*$N$3,IF(N7='Conception Eval'!$L$32,50*$N$3,"")))))</f>
        <v>0</v>
      </c>
      <c r="O57" s="33">
        <f t="shared" si="1"/>
        <v>0</v>
      </c>
      <c r="P57" s="31">
        <f t="shared" si="2"/>
        <v>0</v>
      </c>
      <c r="Q57" s="31">
        <f t="shared" si="3"/>
        <v>0</v>
      </c>
      <c r="R57" s="31">
        <f t="shared" si="4"/>
        <v>0</v>
      </c>
      <c r="S57" s="31">
        <f t="shared" si="5"/>
        <v>0</v>
      </c>
      <c r="T57" s="31">
        <f t="shared" si="6"/>
        <v>0</v>
      </c>
      <c r="U57" s="31">
        <f t="shared" si="7"/>
        <v>0</v>
      </c>
      <c r="V57" s="31">
        <f t="shared" si="8"/>
        <v>0</v>
      </c>
      <c r="W57" s="31">
        <f t="shared" si="9"/>
        <v>0</v>
      </c>
      <c r="X57" s="31">
        <f t="shared" si="10"/>
        <v>0</v>
      </c>
      <c r="Y57" s="31">
        <f t="shared" si="11"/>
        <v>0</v>
      </c>
    </row>
    <row r="58" spans="4:25" s="31" customFormat="1" ht="9" hidden="1" customHeight="1" x14ac:dyDescent="0.25">
      <c r="D58" s="31">
        <f>PRODUCT(SUM(E58:N58)/SUM($E$3:N6,-O58))</f>
        <v>0</v>
      </c>
      <c r="E58" s="33">
        <f>IF(E8='Conception Eval'!$C$28,0,IF(E8='Conception Eval'!$C$29,10*$E$3,IF(E8='Conception Eval'!$C$30,25*$E$3,IF(E8='Conception Eval'!$C$31,40*$E$3,IF(E8='Conception Eval'!$C$32,50*$E$3,"")))))</f>
        <v>0</v>
      </c>
      <c r="F58" s="33">
        <f>IF(F8='Conception Eval'!$D$28,0,IF(F8='Conception Eval'!$D$29,10*$F$3,IF(F8='Conception Eval'!$D$30,25*$F$3,IF(F8='Conception Eval'!$D$31,40*$F$3,IF(F8='Conception Eval'!$D$32,50*$F$3,"")))))</f>
        <v>0</v>
      </c>
      <c r="G58" s="33">
        <f>IF(G8='Conception Eval'!$E$28,0,IF(G8='Conception Eval'!$E$29,10*$G$3,IF(G8='Conception Eval'!$E$30,25*$G$3,IF(G8='Conception Eval'!$E$31,40*$G$3,IF(G8='Conception Eval'!$E$32,50*$G$3,"")))))</f>
        <v>0</v>
      </c>
      <c r="H58" s="33">
        <f>IF(H8='Conception Eval'!$F$28,0,IF(H8='Conception Eval'!$F$29,10*$H$3,IF(H8='Conception Eval'!$F$30,25*$H$3,IF(H8='Conception Eval'!$F$31,40*$H$3,IF(H8='Conception Eval'!$F$32,50*$H$3,"")))))</f>
        <v>0</v>
      </c>
      <c r="I58" s="33">
        <f>IF(I8='Conception Eval'!$G$28,0,IF(I8='Conception Eval'!$G$29,10*$I$3,IF(I8='Conception Eval'!$G$30,25*$I$3,IF(I8='Conception Eval'!$G$31,40*$I$3,IF(I8='Conception Eval'!$G$32,50*$I$3,"")))))</f>
        <v>0</v>
      </c>
      <c r="J58" s="33">
        <f>IF(J8='Conception Eval'!$H$28,0,IF(J8='Conception Eval'!$H$29,10*$J$3,IF(J8='Conception Eval'!$H$30,25*$J$3,IF(J8='Conception Eval'!$H$31,40*$J$3,IF(J8='Conception Eval'!$H$32,50*$J$3,"")))))</f>
        <v>0</v>
      </c>
      <c r="K58" s="33">
        <f>IF(K8='Conception Eval'!$I$28,0,IF(K8='Conception Eval'!$I$29,10*$K$3,IF(K8='Conception Eval'!$I$30,25*$K$3,IF(K8='Conception Eval'!$I$31,40*$K$3,IF(K8='Conception Eval'!$I$32,50*$K$3,"")))))</f>
        <v>0</v>
      </c>
      <c r="L58" s="33">
        <f>IF(L8='Conception Eval'!$J$28,0,IF(L8='Conception Eval'!$J$29,10*$L$3,IF(L8='Conception Eval'!$J$30,25*$L$3,IF(L8='Conception Eval'!$J$31,40*$L$3,IF(L8='Conception Eval'!$J$32,50*$L$3,"")))))</f>
        <v>0</v>
      </c>
      <c r="M58" s="33">
        <f>IF(M8='Conception Eval'!$K$28,0,IF(M8='Conception Eval'!$K$29,10*$M$3,IF(M8='Conception Eval'!$K$30,25*$M$3,IF(M8='Conception Eval'!$K$31,40*$M$3,IF(M8='Conception Eval'!$K$32,50*$M$3,"")))))</f>
        <v>0</v>
      </c>
      <c r="N58" s="33">
        <f>IF(N8='Conception Eval'!$L$28,0,IF(N8='Conception Eval'!$L$29,10*$N$3,IF(N8='Conception Eval'!$L$30,25*$N$3,IF(N8='Conception Eval'!$L$31,40*$N$3,IF(N8='Conception Eval'!$L$32,50*$N$3,"")))))</f>
        <v>0</v>
      </c>
      <c r="O58" s="33">
        <f t="shared" si="1"/>
        <v>0</v>
      </c>
      <c r="P58" s="31">
        <f t="shared" si="2"/>
        <v>0</v>
      </c>
      <c r="Q58" s="31">
        <f t="shared" si="3"/>
        <v>0</v>
      </c>
      <c r="R58" s="31">
        <f t="shared" si="4"/>
        <v>0</v>
      </c>
      <c r="S58" s="31">
        <f t="shared" si="5"/>
        <v>0</v>
      </c>
      <c r="T58" s="31">
        <f t="shared" si="6"/>
        <v>0</v>
      </c>
      <c r="U58" s="31">
        <f t="shared" si="7"/>
        <v>0</v>
      </c>
      <c r="V58" s="31">
        <f t="shared" si="8"/>
        <v>0</v>
      </c>
      <c r="W58" s="31">
        <f t="shared" si="9"/>
        <v>0</v>
      </c>
      <c r="X58" s="31">
        <f t="shared" si="10"/>
        <v>0</v>
      </c>
      <c r="Y58" s="31">
        <f t="shared" si="11"/>
        <v>0</v>
      </c>
    </row>
    <row r="59" spans="4:25" s="31" customFormat="1" ht="9" hidden="1" customHeight="1" x14ac:dyDescent="0.25">
      <c r="D59" s="31">
        <f>PRODUCT(SUM(E59:N59)/SUM($E$3:N7,-O59))</f>
        <v>0</v>
      </c>
      <c r="E59" s="33">
        <f>IF(E9='Conception Eval'!$C$28,0,IF(E9='Conception Eval'!$C$29,10*$E$3,IF(E9='Conception Eval'!$C$30,25*$E$3,IF(E9='Conception Eval'!$C$31,40*$E$3,IF(E9='Conception Eval'!$C$32,50*$E$3,"")))))</f>
        <v>0</v>
      </c>
      <c r="F59" s="33">
        <f>IF(F9='Conception Eval'!$D$28,0,IF(F9='Conception Eval'!$D$29,10*$F$3,IF(F9='Conception Eval'!$D$30,25*$F$3,IF(F9='Conception Eval'!$D$31,40*$F$3,IF(F9='Conception Eval'!$D$32,50*$F$3,"")))))</f>
        <v>0</v>
      </c>
      <c r="G59" s="33">
        <f>IF(G9='Conception Eval'!$E$28,0,IF(G9='Conception Eval'!$E$29,10*$G$3,IF(G9='Conception Eval'!$E$30,25*$G$3,IF(G9='Conception Eval'!$E$31,40*$G$3,IF(G9='Conception Eval'!$E$32,50*$G$3,"")))))</f>
        <v>0</v>
      </c>
      <c r="H59" s="33">
        <f>IF(H9='Conception Eval'!$F$28,0,IF(H9='Conception Eval'!$F$29,10*$H$3,IF(H9='Conception Eval'!$F$30,25*$H$3,IF(H9='Conception Eval'!$F$31,40*$H$3,IF(H9='Conception Eval'!$F$32,50*$H$3,"")))))</f>
        <v>0</v>
      </c>
      <c r="I59" s="33">
        <f>IF(I9='Conception Eval'!$G$28,0,IF(I9='Conception Eval'!$G$29,10*$I$3,IF(I9='Conception Eval'!$G$30,25*$I$3,IF(I9='Conception Eval'!$G$31,40*$I$3,IF(I9='Conception Eval'!$G$32,50*$I$3,"")))))</f>
        <v>0</v>
      </c>
      <c r="J59" s="33">
        <f>IF(J9='Conception Eval'!$H$28,0,IF(J9='Conception Eval'!$H$29,10*$J$3,IF(J9='Conception Eval'!$H$30,25*$J$3,IF(J9='Conception Eval'!$H$31,40*$J$3,IF(J9='Conception Eval'!$H$32,50*$J$3,"")))))</f>
        <v>0</v>
      </c>
      <c r="K59" s="33">
        <f>IF(K9='Conception Eval'!$I$28,0,IF(K9='Conception Eval'!$I$29,10*$K$3,IF(K9='Conception Eval'!$I$30,25*$K$3,IF(K9='Conception Eval'!$I$31,40*$K$3,IF(K9='Conception Eval'!$I$32,50*$K$3,"")))))</f>
        <v>0</v>
      </c>
      <c r="L59" s="33">
        <f>IF(L9='Conception Eval'!$J$28,0,IF(L9='Conception Eval'!$J$29,10*$L$3,IF(L9='Conception Eval'!$J$30,25*$L$3,IF(L9='Conception Eval'!$J$31,40*$L$3,IF(L9='Conception Eval'!$J$32,50*$L$3,"")))))</f>
        <v>0</v>
      </c>
      <c r="M59" s="33">
        <f>IF(M9='Conception Eval'!$K$28,0,IF(M9='Conception Eval'!$K$29,10*$M$3,IF(M9='Conception Eval'!$K$30,25*$M$3,IF(M9='Conception Eval'!$K$31,40*$M$3,IF(M9='Conception Eval'!$K$32,50*$M$3,"")))))</f>
        <v>0</v>
      </c>
      <c r="N59" s="33">
        <f>IF(N9='Conception Eval'!$L$28,0,IF(N9='Conception Eval'!$L$29,10*$N$3,IF(N9='Conception Eval'!$L$30,25*$N$3,IF(N9='Conception Eval'!$L$31,40*$N$3,IF(N9='Conception Eval'!$L$32,50*$N$3,"")))))</f>
        <v>0</v>
      </c>
      <c r="O59" s="33">
        <f t="shared" si="1"/>
        <v>0</v>
      </c>
      <c r="P59" s="31">
        <f t="shared" si="2"/>
        <v>0</v>
      </c>
      <c r="Q59" s="31">
        <f t="shared" si="3"/>
        <v>0</v>
      </c>
      <c r="R59" s="31">
        <f t="shared" si="4"/>
        <v>0</v>
      </c>
      <c r="S59" s="31">
        <f t="shared" si="5"/>
        <v>0</v>
      </c>
      <c r="T59" s="31">
        <f t="shared" si="6"/>
        <v>0</v>
      </c>
      <c r="U59" s="31">
        <f t="shared" si="7"/>
        <v>0</v>
      </c>
      <c r="V59" s="31">
        <f t="shared" si="8"/>
        <v>0</v>
      </c>
      <c r="W59" s="31">
        <f t="shared" si="9"/>
        <v>0</v>
      </c>
      <c r="X59" s="31">
        <f t="shared" si="10"/>
        <v>0</v>
      </c>
      <c r="Y59" s="31">
        <f t="shared" si="11"/>
        <v>0</v>
      </c>
    </row>
    <row r="60" spans="4:25" s="31" customFormat="1" ht="9" hidden="1" customHeight="1" x14ac:dyDescent="0.25">
      <c r="D60" s="31">
        <f>PRODUCT(SUM(E60:N60)/SUM($E$3:N8,-O60))</f>
        <v>0</v>
      </c>
      <c r="E60" s="33">
        <f>IF(E10='Conception Eval'!$C$28,0,IF(E10='Conception Eval'!$C$29,10*$E$3,IF(E10='Conception Eval'!$C$30,25*$E$3,IF(E10='Conception Eval'!$C$31,40*$E$3,IF(E10='Conception Eval'!$C$32,50*$E$3,"")))))</f>
        <v>0</v>
      </c>
      <c r="F60" s="33">
        <f>IF(F10='Conception Eval'!$D$28,0,IF(F10='Conception Eval'!$D$29,10*$F$3,IF(F10='Conception Eval'!$D$30,25*$F$3,IF(F10='Conception Eval'!$D$31,40*$F$3,IF(F10='Conception Eval'!$D$32,50*$F$3,"")))))</f>
        <v>0</v>
      </c>
      <c r="G60" s="33">
        <f>IF(G10='Conception Eval'!$E$28,0,IF(G10='Conception Eval'!$E$29,10*$G$3,IF(G10='Conception Eval'!$E$30,25*$G$3,IF(G10='Conception Eval'!$E$31,40*$G$3,IF(G10='Conception Eval'!$E$32,50*$G$3,"")))))</f>
        <v>0</v>
      </c>
      <c r="H60" s="33">
        <f>IF(H10='Conception Eval'!$F$28,0,IF(H10='Conception Eval'!$F$29,10*$H$3,IF(H10='Conception Eval'!$F$30,25*$H$3,IF(H10='Conception Eval'!$F$31,40*$H$3,IF(H10='Conception Eval'!$F$32,50*$H$3,"")))))</f>
        <v>0</v>
      </c>
      <c r="I60" s="33">
        <f>IF(I10='Conception Eval'!$G$28,0,IF(I10='Conception Eval'!$G$29,10*$I$3,IF(I10='Conception Eval'!$G$30,25*$I$3,IF(I10='Conception Eval'!$G$31,40*$I$3,IF(I10='Conception Eval'!$G$32,50*$I$3,"")))))</f>
        <v>0</v>
      </c>
      <c r="J60" s="33">
        <f>IF(J10='Conception Eval'!$H$28,0,IF(J10='Conception Eval'!$H$29,10*$J$3,IF(J10='Conception Eval'!$H$30,25*$J$3,IF(J10='Conception Eval'!$H$31,40*$J$3,IF(J10='Conception Eval'!$H$32,50*$J$3,"")))))</f>
        <v>0</v>
      </c>
      <c r="K60" s="33">
        <f>IF(K10='Conception Eval'!$I$28,0,IF(K10='Conception Eval'!$I$29,10*$K$3,IF(K10='Conception Eval'!$I$30,25*$K$3,IF(K10='Conception Eval'!$I$31,40*$K$3,IF(K10='Conception Eval'!$I$32,50*$K$3,"")))))</f>
        <v>0</v>
      </c>
      <c r="L60" s="33">
        <f>IF(L10='Conception Eval'!$J$28,0,IF(L10='Conception Eval'!$J$29,10*$L$3,IF(L10='Conception Eval'!$J$30,25*$L$3,IF(L10='Conception Eval'!$J$31,40*$L$3,IF(L10='Conception Eval'!$J$32,50*$L$3,"")))))</f>
        <v>0</v>
      </c>
      <c r="M60" s="33">
        <f>IF(M10='Conception Eval'!$K$28,0,IF(M10='Conception Eval'!$K$29,10*$M$3,IF(M10='Conception Eval'!$K$30,25*$M$3,IF(M10='Conception Eval'!$K$31,40*$M$3,IF(M10='Conception Eval'!$K$32,50*$M$3,"")))))</f>
        <v>0</v>
      </c>
      <c r="N60" s="33">
        <f>IF(N10='Conception Eval'!$L$28,0,IF(N10='Conception Eval'!$L$29,10*$N$3,IF(N10='Conception Eval'!$L$30,25*$N$3,IF(N10='Conception Eval'!$L$31,40*$N$3,IF(N10='Conception Eval'!$L$32,50*$N$3,"")))))</f>
        <v>0</v>
      </c>
      <c r="O60" s="33">
        <f t="shared" si="1"/>
        <v>0</v>
      </c>
      <c r="P60" s="31">
        <f t="shared" si="2"/>
        <v>0</v>
      </c>
      <c r="Q60" s="31">
        <f t="shared" si="3"/>
        <v>0</v>
      </c>
      <c r="R60" s="31">
        <f t="shared" si="4"/>
        <v>0</v>
      </c>
      <c r="S60" s="31">
        <f t="shared" si="5"/>
        <v>0</v>
      </c>
      <c r="T60" s="31">
        <f t="shared" si="6"/>
        <v>0</v>
      </c>
      <c r="U60" s="31">
        <f t="shared" si="7"/>
        <v>0</v>
      </c>
      <c r="V60" s="31">
        <f t="shared" si="8"/>
        <v>0</v>
      </c>
      <c r="W60" s="31">
        <f t="shared" si="9"/>
        <v>0</v>
      </c>
      <c r="X60" s="31">
        <f t="shared" si="10"/>
        <v>0</v>
      </c>
      <c r="Y60" s="31">
        <f t="shared" si="11"/>
        <v>0</v>
      </c>
    </row>
    <row r="61" spans="4:25" s="31" customFormat="1" ht="9" hidden="1" customHeight="1" x14ac:dyDescent="0.25">
      <c r="D61" s="31">
        <f>PRODUCT(SUM(E61:N61)/SUM($E$3:N9,-O61))</f>
        <v>0</v>
      </c>
      <c r="E61" s="33">
        <f>IF(E11='Conception Eval'!$C$28,0,IF(E11='Conception Eval'!$C$29,10*$E$3,IF(E11='Conception Eval'!$C$30,25*$E$3,IF(E11='Conception Eval'!$C$31,40*$E$3,IF(E11='Conception Eval'!$C$32,50*$E$3,"")))))</f>
        <v>0</v>
      </c>
      <c r="F61" s="33">
        <f>IF(F11='Conception Eval'!$D$28,0,IF(F11='Conception Eval'!$D$29,10*$F$3,IF(F11='Conception Eval'!$D$30,25*$F$3,IF(F11='Conception Eval'!$D$31,40*$F$3,IF(F11='Conception Eval'!$D$32,50*$F$3,"")))))</f>
        <v>0</v>
      </c>
      <c r="G61" s="33">
        <f>IF(G11='Conception Eval'!$E$28,0,IF(G11='Conception Eval'!$E$29,10*$G$3,IF(G11='Conception Eval'!$E$30,25*$G$3,IF(G11='Conception Eval'!$E$31,40*$G$3,IF(G11='Conception Eval'!$E$32,50*$G$3,"")))))</f>
        <v>0</v>
      </c>
      <c r="H61" s="33">
        <f>IF(H11='Conception Eval'!$F$28,0,IF(H11='Conception Eval'!$F$29,10*$H$3,IF(H11='Conception Eval'!$F$30,25*$H$3,IF(H11='Conception Eval'!$F$31,40*$H$3,IF(H11='Conception Eval'!$F$32,50*$H$3,"")))))</f>
        <v>0</v>
      </c>
      <c r="I61" s="33">
        <f>IF(I11='Conception Eval'!$G$28,0,IF(I11='Conception Eval'!$G$29,10*$I$3,IF(I11='Conception Eval'!$G$30,25*$I$3,IF(I11='Conception Eval'!$G$31,40*$I$3,IF(I11='Conception Eval'!$G$32,50*$I$3,"")))))</f>
        <v>0</v>
      </c>
      <c r="J61" s="33">
        <f>IF(J11='Conception Eval'!$H$28,0,IF(J11='Conception Eval'!$H$29,10*$J$3,IF(J11='Conception Eval'!$H$30,25*$J$3,IF(J11='Conception Eval'!$H$31,40*$J$3,IF(J11='Conception Eval'!$H$32,50*$J$3,"")))))</f>
        <v>0</v>
      </c>
      <c r="K61" s="33">
        <f>IF(K11='Conception Eval'!$I$28,0,IF(K11='Conception Eval'!$I$29,10*$K$3,IF(K11='Conception Eval'!$I$30,25*$K$3,IF(K11='Conception Eval'!$I$31,40*$K$3,IF(K11='Conception Eval'!$I$32,50*$K$3,"")))))</f>
        <v>0</v>
      </c>
      <c r="L61" s="33">
        <f>IF(L11='Conception Eval'!$J$28,0,IF(L11='Conception Eval'!$J$29,10*$L$3,IF(L11='Conception Eval'!$J$30,25*$L$3,IF(L11='Conception Eval'!$J$31,40*$L$3,IF(L11='Conception Eval'!$J$32,50*$L$3,"")))))</f>
        <v>0</v>
      </c>
      <c r="M61" s="33">
        <f>IF(M11='Conception Eval'!$K$28,0,IF(M11='Conception Eval'!$K$29,10*$M$3,IF(M11='Conception Eval'!$K$30,25*$M$3,IF(M11='Conception Eval'!$K$31,40*$M$3,IF(M11='Conception Eval'!$K$32,50*$M$3,"")))))</f>
        <v>0</v>
      </c>
      <c r="N61" s="33">
        <f>IF(N11='Conception Eval'!$L$28,0,IF(N11='Conception Eval'!$L$29,10*$N$3,IF(N11='Conception Eval'!$L$30,25*$N$3,IF(N11='Conception Eval'!$L$31,40*$N$3,IF(N11='Conception Eval'!$L$32,50*$N$3,"")))))</f>
        <v>0</v>
      </c>
      <c r="O61" s="33">
        <f t="shared" si="1"/>
        <v>0</v>
      </c>
      <c r="P61" s="31">
        <f t="shared" si="2"/>
        <v>0</v>
      </c>
      <c r="Q61" s="31">
        <f t="shared" si="3"/>
        <v>0</v>
      </c>
      <c r="R61" s="31">
        <f t="shared" si="4"/>
        <v>0</v>
      </c>
      <c r="S61" s="31">
        <f t="shared" si="5"/>
        <v>0</v>
      </c>
      <c r="T61" s="31">
        <f t="shared" si="6"/>
        <v>0</v>
      </c>
      <c r="U61" s="31">
        <f t="shared" si="7"/>
        <v>0</v>
      </c>
      <c r="V61" s="31">
        <f t="shared" si="8"/>
        <v>0</v>
      </c>
      <c r="W61" s="31">
        <f t="shared" si="9"/>
        <v>0</v>
      </c>
      <c r="X61" s="31">
        <f t="shared" si="10"/>
        <v>0</v>
      </c>
      <c r="Y61" s="31">
        <f t="shared" si="11"/>
        <v>0</v>
      </c>
    </row>
    <row r="62" spans="4:25" s="31" customFormat="1" ht="9" hidden="1" customHeight="1" x14ac:dyDescent="0.25">
      <c r="D62" s="31">
        <f>PRODUCT(SUM(E62:N62)/SUM($E$3:N10,-O62))</f>
        <v>0</v>
      </c>
      <c r="E62" s="33">
        <f>IF(E12='Conception Eval'!$C$28,0,IF(E12='Conception Eval'!$C$29,10*$E$3,IF(E12='Conception Eval'!$C$30,25*$E$3,IF(E12='Conception Eval'!$C$31,40*$E$3,IF(E12='Conception Eval'!$C$32,50*$E$3,"")))))</f>
        <v>0</v>
      </c>
      <c r="F62" s="33">
        <f>IF(F12='Conception Eval'!$D$28,0,IF(F12='Conception Eval'!$D$29,10*$F$3,IF(F12='Conception Eval'!$D$30,25*$F$3,IF(F12='Conception Eval'!$D$31,40*$F$3,IF(F12='Conception Eval'!$D$32,50*$F$3,"")))))</f>
        <v>0</v>
      </c>
      <c r="G62" s="33">
        <f>IF(G12='Conception Eval'!$E$28,0,IF(G12='Conception Eval'!$E$29,10*$G$3,IF(G12='Conception Eval'!$E$30,25*$G$3,IF(G12='Conception Eval'!$E$31,40*$G$3,IF(G12='Conception Eval'!$E$32,50*$G$3,"")))))</f>
        <v>0</v>
      </c>
      <c r="H62" s="33">
        <f>IF(H12='Conception Eval'!$F$28,0,IF(H12='Conception Eval'!$F$29,10*$H$3,IF(H12='Conception Eval'!$F$30,25*$H$3,IF(H12='Conception Eval'!$F$31,40*$H$3,IF(H12='Conception Eval'!$F$32,50*$H$3,"")))))</f>
        <v>0</v>
      </c>
      <c r="I62" s="33">
        <f>IF(I12='Conception Eval'!$G$28,0,IF(I12='Conception Eval'!$G$29,10*$I$3,IF(I12='Conception Eval'!$G$30,25*$I$3,IF(I12='Conception Eval'!$G$31,40*$I$3,IF(I12='Conception Eval'!$G$32,50*$I$3,"")))))</f>
        <v>0</v>
      </c>
      <c r="J62" s="33">
        <f>IF(J12='Conception Eval'!$H$28,0,IF(J12='Conception Eval'!$H$29,10*$J$3,IF(J12='Conception Eval'!$H$30,25*$J$3,IF(J12='Conception Eval'!$H$31,40*$J$3,IF(J12='Conception Eval'!$H$32,50*$J$3,"")))))</f>
        <v>0</v>
      </c>
      <c r="K62" s="33">
        <f>IF(K12='Conception Eval'!$I$28,0,IF(K12='Conception Eval'!$I$29,10*$K$3,IF(K12='Conception Eval'!$I$30,25*$K$3,IF(K12='Conception Eval'!$I$31,40*$K$3,IF(K12='Conception Eval'!$I$32,50*$K$3,"")))))</f>
        <v>0</v>
      </c>
      <c r="L62" s="33">
        <f>IF(L12='Conception Eval'!$J$28,0,IF(L12='Conception Eval'!$J$29,10*$L$3,IF(L12='Conception Eval'!$J$30,25*$L$3,IF(L12='Conception Eval'!$J$31,40*$L$3,IF(L12='Conception Eval'!$J$32,50*$L$3,"")))))</f>
        <v>0</v>
      </c>
      <c r="M62" s="33">
        <f>IF(M12='Conception Eval'!$K$28,0,IF(M12='Conception Eval'!$K$29,10*$M$3,IF(M12='Conception Eval'!$K$30,25*$M$3,IF(M12='Conception Eval'!$K$31,40*$M$3,IF(M12='Conception Eval'!$K$32,50*$M$3,"")))))</f>
        <v>0</v>
      </c>
      <c r="N62" s="33">
        <f>IF(N12='Conception Eval'!$L$28,0,IF(N12='Conception Eval'!$L$29,10*$N$3,IF(N12='Conception Eval'!$L$30,25*$N$3,IF(N12='Conception Eval'!$L$31,40*$N$3,IF(N12='Conception Eval'!$L$32,50*$N$3,"")))))</f>
        <v>0</v>
      </c>
      <c r="O62" s="33">
        <f t="shared" si="1"/>
        <v>0</v>
      </c>
      <c r="P62" s="31">
        <f t="shared" si="2"/>
        <v>0</v>
      </c>
      <c r="Q62" s="31">
        <f t="shared" si="3"/>
        <v>0</v>
      </c>
      <c r="R62" s="31">
        <f t="shared" si="4"/>
        <v>0</v>
      </c>
      <c r="S62" s="31">
        <f t="shared" si="5"/>
        <v>0</v>
      </c>
      <c r="T62" s="31">
        <f t="shared" si="6"/>
        <v>0</v>
      </c>
      <c r="U62" s="31">
        <f t="shared" si="7"/>
        <v>0</v>
      </c>
      <c r="V62" s="31">
        <f t="shared" si="8"/>
        <v>0</v>
      </c>
      <c r="W62" s="31">
        <f t="shared" si="9"/>
        <v>0</v>
      </c>
      <c r="X62" s="31">
        <f t="shared" si="10"/>
        <v>0</v>
      </c>
      <c r="Y62" s="31">
        <f t="shared" si="11"/>
        <v>0</v>
      </c>
    </row>
    <row r="63" spans="4:25" s="31" customFormat="1" ht="9" hidden="1" customHeight="1" x14ac:dyDescent="0.25">
      <c r="D63" s="31">
        <f>PRODUCT(SUM(E63:N63)/SUM($E$3:N11,-O63))</f>
        <v>0</v>
      </c>
      <c r="E63" s="33">
        <f>IF(E13='Conception Eval'!$C$28,0,IF(E13='Conception Eval'!$C$29,10*$E$3,IF(E13='Conception Eval'!$C$30,25*$E$3,IF(E13='Conception Eval'!$C$31,40*$E$3,IF(E13='Conception Eval'!$C$32,50*$E$3,"")))))</f>
        <v>0</v>
      </c>
      <c r="F63" s="33">
        <f>IF(F13='Conception Eval'!$D$28,0,IF(F13='Conception Eval'!$D$29,10*$F$3,IF(F13='Conception Eval'!$D$30,25*$F$3,IF(F13='Conception Eval'!$D$31,40*$F$3,IF(F13='Conception Eval'!$D$32,50*$F$3,"")))))</f>
        <v>0</v>
      </c>
      <c r="G63" s="33">
        <f>IF(G13='Conception Eval'!$E$28,0,IF(G13='Conception Eval'!$E$29,10*$G$3,IF(G13='Conception Eval'!$E$30,25*$G$3,IF(G13='Conception Eval'!$E$31,40*$G$3,IF(G13='Conception Eval'!$E$32,50*$G$3,"")))))</f>
        <v>0</v>
      </c>
      <c r="H63" s="33">
        <f>IF(H13='Conception Eval'!$F$28,0,IF(H13='Conception Eval'!$F$29,10*$H$3,IF(H13='Conception Eval'!$F$30,25*$H$3,IF(H13='Conception Eval'!$F$31,40*$H$3,IF(H13='Conception Eval'!$F$32,50*$H$3,"")))))</f>
        <v>0</v>
      </c>
      <c r="I63" s="33">
        <f>IF(I13='Conception Eval'!$G$28,0,IF(I13='Conception Eval'!$G$29,10*$I$3,IF(I13='Conception Eval'!$G$30,25*$I$3,IF(I13='Conception Eval'!$G$31,40*$I$3,IF(I13='Conception Eval'!$G$32,50*$I$3,"")))))</f>
        <v>0</v>
      </c>
      <c r="J63" s="33">
        <f>IF(J13='Conception Eval'!$H$28,0,IF(J13='Conception Eval'!$H$29,10*$J$3,IF(J13='Conception Eval'!$H$30,25*$J$3,IF(J13='Conception Eval'!$H$31,40*$J$3,IF(J13='Conception Eval'!$H$32,50*$J$3,"")))))</f>
        <v>0</v>
      </c>
      <c r="K63" s="33">
        <f>IF(K13='Conception Eval'!$I$28,0,IF(K13='Conception Eval'!$I$29,10*$K$3,IF(K13='Conception Eval'!$I$30,25*$K$3,IF(K13='Conception Eval'!$I$31,40*$K$3,IF(K13='Conception Eval'!$I$32,50*$K$3,"")))))</f>
        <v>0</v>
      </c>
      <c r="L63" s="33">
        <f>IF(L13='Conception Eval'!$J$28,0,IF(L13='Conception Eval'!$J$29,10*$L$3,IF(L13='Conception Eval'!$J$30,25*$L$3,IF(L13='Conception Eval'!$J$31,40*$L$3,IF(L13='Conception Eval'!$J$32,50*$L$3,"")))))</f>
        <v>0</v>
      </c>
      <c r="M63" s="33">
        <f>IF(M13='Conception Eval'!$K$28,0,IF(M13='Conception Eval'!$K$29,10*$M$3,IF(M13='Conception Eval'!$K$30,25*$M$3,IF(M13='Conception Eval'!$K$31,40*$M$3,IF(M13='Conception Eval'!$K$32,50*$M$3,"")))))</f>
        <v>0</v>
      </c>
      <c r="N63" s="33">
        <f>IF(N13='Conception Eval'!$L$28,0,IF(N13='Conception Eval'!$L$29,10*$N$3,IF(N13='Conception Eval'!$L$30,25*$N$3,IF(N13='Conception Eval'!$L$31,40*$N$3,IF(N13='Conception Eval'!$L$32,50*$N$3,"")))))</f>
        <v>0</v>
      </c>
      <c r="O63" s="33">
        <f t="shared" si="1"/>
        <v>0</v>
      </c>
      <c r="P63" s="31">
        <f t="shared" si="2"/>
        <v>0</v>
      </c>
      <c r="Q63" s="31">
        <f t="shared" si="3"/>
        <v>0</v>
      </c>
      <c r="R63" s="31">
        <f t="shared" si="4"/>
        <v>0</v>
      </c>
      <c r="S63" s="31">
        <f t="shared" si="5"/>
        <v>0</v>
      </c>
      <c r="T63" s="31">
        <f t="shared" si="6"/>
        <v>0</v>
      </c>
      <c r="U63" s="31">
        <f t="shared" si="7"/>
        <v>0</v>
      </c>
      <c r="V63" s="31">
        <f t="shared" si="8"/>
        <v>0</v>
      </c>
      <c r="W63" s="31">
        <f t="shared" si="9"/>
        <v>0</v>
      </c>
      <c r="X63" s="31">
        <f t="shared" si="10"/>
        <v>0</v>
      </c>
      <c r="Y63" s="31">
        <f t="shared" si="11"/>
        <v>0</v>
      </c>
    </row>
    <row r="64" spans="4:25" s="31" customFormat="1" ht="9" hidden="1" customHeight="1" x14ac:dyDescent="0.25">
      <c r="D64" s="31">
        <f>PRODUCT(SUM(E64:N64)/SUM($E$3:N12,-O64))</f>
        <v>0</v>
      </c>
      <c r="E64" s="33">
        <f>IF(E14='Conception Eval'!$C$28,0,IF(E14='Conception Eval'!$C$29,10*$E$3,IF(E14='Conception Eval'!$C$30,25*$E$3,IF(E14='Conception Eval'!$C$31,40*$E$3,IF(E14='Conception Eval'!$C$32,50*$E$3,"")))))</f>
        <v>0</v>
      </c>
      <c r="F64" s="33">
        <f>IF(F14='Conception Eval'!$D$28,0,IF(F14='Conception Eval'!$D$29,10*$F$3,IF(F14='Conception Eval'!$D$30,25*$F$3,IF(F14='Conception Eval'!$D$31,40*$F$3,IF(F14='Conception Eval'!$D$32,50*$F$3,"")))))</f>
        <v>0</v>
      </c>
      <c r="G64" s="33">
        <f>IF(G14='Conception Eval'!$E$28,0,IF(G14='Conception Eval'!$E$29,10*$G$3,IF(G14='Conception Eval'!$E$30,25*$G$3,IF(G14='Conception Eval'!$E$31,40*$G$3,IF(G14='Conception Eval'!$E$32,50*$G$3,"")))))</f>
        <v>0</v>
      </c>
      <c r="H64" s="33">
        <f>IF(H14='Conception Eval'!$F$28,0,IF(H14='Conception Eval'!$F$29,10*$H$3,IF(H14='Conception Eval'!$F$30,25*$H$3,IF(H14='Conception Eval'!$F$31,40*$H$3,IF(H14='Conception Eval'!$F$32,50*$H$3,"")))))</f>
        <v>0</v>
      </c>
      <c r="I64" s="33">
        <f>IF(I14='Conception Eval'!$G$28,0,IF(I14='Conception Eval'!$G$29,10*$I$3,IF(I14='Conception Eval'!$G$30,25*$I$3,IF(I14='Conception Eval'!$G$31,40*$I$3,IF(I14='Conception Eval'!$G$32,50*$I$3,"")))))</f>
        <v>0</v>
      </c>
      <c r="J64" s="33">
        <f>IF(J14='Conception Eval'!$H$28,0,IF(J14='Conception Eval'!$H$29,10*$J$3,IF(J14='Conception Eval'!$H$30,25*$J$3,IF(J14='Conception Eval'!$H$31,40*$J$3,IF(J14='Conception Eval'!$H$32,50*$J$3,"")))))</f>
        <v>0</v>
      </c>
      <c r="K64" s="33">
        <f>IF(K14='Conception Eval'!$I$28,0,IF(K14='Conception Eval'!$I$29,10*$K$3,IF(K14='Conception Eval'!$I$30,25*$K$3,IF(K14='Conception Eval'!$I$31,40*$K$3,IF(K14='Conception Eval'!$I$32,50*$K$3,"")))))</f>
        <v>0</v>
      </c>
      <c r="L64" s="33">
        <f>IF(L14='Conception Eval'!$J$28,0,IF(L14='Conception Eval'!$J$29,10*$L$3,IF(L14='Conception Eval'!$J$30,25*$L$3,IF(L14='Conception Eval'!$J$31,40*$L$3,IF(L14='Conception Eval'!$J$32,50*$L$3,"")))))</f>
        <v>0</v>
      </c>
      <c r="M64" s="33">
        <f>IF(M14='Conception Eval'!$K$28,0,IF(M14='Conception Eval'!$K$29,10*$M$3,IF(M14='Conception Eval'!$K$30,25*$M$3,IF(M14='Conception Eval'!$K$31,40*$M$3,IF(M14='Conception Eval'!$K$32,50*$M$3,"")))))</f>
        <v>0</v>
      </c>
      <c r="N64" s="33">
        <f>IF(N14='Conception Eval'!$L$28,0,IF(N14='Conception Eval'!$L$29,10*$N$3,IF(N14='Conception Eval'!$L$30,25*$N$3,IF(N14='Conception Eval'!$L$31,40*$N$3,IF(N14='Conception Eval'!$L$32,50*$N$3,"")))))</f>
        <v>0</v>
      </c>
      <c r="O64" s="33">
        <f t="shared" si="1"/>
        <v>0</v>
      </c>
      <c r="P64" s="31">
        <f t="shared" si="2"/>
        <v>0</v>
      </c>
      <c r="Q64" s="31">
        <f t="shared" si="3"/>
        <v>0</v>
      </c>
      <c r="R64" s="31">
        <f t="shared" si="4"/>
        <v>0</v>
      </c>
      <c r="S64" s="31">
        <f t="shared" si="5"/>
        <v>0</v>
      </c>
      <c r="T64" s="31">
        <f t="shared" si="6"/>
        <v>0</v>
      </c>
      <c r="U64" s="31">
        <f t="shared" si="7"/>
        <v>0</v>
      </c>
      <c r="V64" s="31">
        <f t="shared" si="8"/>
        <v>0</v>
      </c>
      <c r="W64" s="31">
        <f t="shared" si="9"/>
        <v>0</v>
      </c>
      <c r="X64" s="31">
        <f t="shared" si="10"/>
        <v>0</v>
      </c>
      <c r="Y64" s="31">
        <f t="shared" si="11"/>
        <v>0</v>
      </c>
    </row>
    <row r="65" spans="4:25" s="31" customFormat="1" ht="9" hidden="1" customHeight="1" x14ac:dyDescent="0.25">
      <c r="D65" s="31">
        <f>PRODUCT(SUM(E65:N65)/SUM($E$3:N13,-O65))</f>
        <v>0</v>
      </c>
      <c r="E65" s="33">
        <f>IF(E15='Conception Eval'!$C$28,0,IF(E15='Conception Eval'!$C$29,10*$E$3,IF(E15='Conception Eval'!$C$30,25*$E$3,IF(E15='Conception Eval'!$C$31,40*$E$3,IF(E15='Conception Eval'!$C$32,50*$E$3,"")))))</f>
        <v>0</v>
      </c>
      <c r="F65" s="33">
        <f>IF(F15='Conception Eval'!$D$28,0,IF(F15='Conception Eval'!$D$29,10*$F$3,IF(F15='Conception Eval'!$D$30,25*$F$3,IF(F15='Conception Eval'!$D$31,40*$F$3,IF(F15='Conception Eval'!$D$32,50*$F$3,"")))))</f>
        <v>0</v>
      </c>
      <c r="G65" s="33">
        <f>IF(G15='Conception Eval'!$E$28,0,IF(G15='Conception Eval'!$E$29,10*$G$3,IF(G15='Conception Eval'!$E$30,25*$G$3,IF(G15='Conception Eval'!$E$31,40*$G$3,IF(G15='Conception Eval'!$E$32,50*$G$3,"")))))</f>
        <v>0</v>
      </c>
      <c r="H65" s="33">
        <f>IF(H15='Conception Eval'!$F$28,0,IF(H15='Conception Eval'!$F$29,10*$H$3,IF(H15='Conception Eval'!$F$30,25*$H$3,IF(H15='Conception Eval'!$F$31,40*$H$3,IF(H15='Conception Eval'!$F$32,50*$H$3,"")))))</f>
        <v>0</v>
      </c>
      <c r="I65" s="33">
        <f>IF(I15='Conception Eval'!$G$28,0,IF(I15='Conception Eval'!$G$29,10*$I$3,IF(I15='Conception Eval'!$G$30,25*$I$3,IF(I15='Conception Eval'!$G$31,40*$I$3,IF(I15='Conception Eval'!$G$32,50*$I$3,"")))))</f>
        <v>0</v>
      </c>
      <c r="J65" s="33">
        <f>IF(J15='Conception Eval'!$H$28,0,IF(J15='Conception Eval'!$H$29,10*$J$3,IF(J15='Conception Eval'!$H$30,25*$J$3,IF(J15='Conception Eval'!$H$31,40*$J$3,IF(J15='Conception Eval'!$H$32,50*$J$3,"")))))</f>
        <v>0</v>
      </c>
      <c r="K65" s="33">
        <f>IF(K15='Conception Eval'!$I$28,0,IF(K15='Conception Eval'!$I$29,10*$K$3,IF(K15='Conception Eval'!$I$30,25*$K$3,IF(K15='Conception Eval'!$I$31,40*$K$3,IF(K15='Conception Eval'!$I$32,50*$K$3,"")))))</f>
        <v>0</v>
      </c>
      <c r="L65" s="33">
        <f>IF(L15='Conception Eval'!$J$28,0,IF(L15='Conception Eval'!$J$29,10*$L$3,IF(L15='Conception Eval'!$J$30,25*$L$3,IF(L15='Conception Eval'!$J$31,40*$L$3,IF(L15='Conception Eval'!$J$32,50*$L$3,"")))))</f>
        <v>0</v>
      </c>
      <c r="M65" s="33">
        <f>IF(M15='Conception Eval'!$K$28,0,IF(M15='Conception Eval'!$K$29,10*$M$3,IF(M15='Conception Eval'!$K$30,25*$M$3,IF(M15='Conception Eval'!$K$31,40*$M$3,IF(M15='Conception Eval'!$K$32,50*$M$3,"")))))</f>
        <v>0</v>
      </c>
      <c r="N65" s="33">
        <f>IF(N15='Conception Eval'!$L$28,0,IF(N15='Conception Eval'!$L$29,10*$N$3,IF(N15='Conception Eval'!$L$30,25*$N$3,IF(N15='Conception Eval'!$L$31,40*$N$3,IF(N15='Conception Eval'!$L$32,50*$N$3,"")))))</f>
        <v>0</v>
      </c>
      <c r="O65" s="33">
        <f t="shared" si="1"/>
        <v>0</v>
      </c>
      <c r="P65" s="31">
        <f t="shared" si="2"/>
        <v>0</v>
      </c>
      <c r="Q65" s="31">
        <f t="shared" si="3"/>
        <v>0</v>
      </c>
      <c r="R65" s="31">
        <f t="shared" si="4"/>
        <v>0</v>
      </c>
      <c r="S65" s="31">
        <f t="shared" si="5"/>
        <v>0</v>
      </c>
      <c r="T65" s="31">
        <f t="shared" si="6"/>
        <v>0</v>
      </c>
      <c r="U65" s="31">
        <f t="shared" si="7"/>
        <v>0</v>
      </c>
      <c r="V65" s="31">
        <f t="shared" si="8"/>
        <v>0</v>
      </c>
      <c r="W65" s="31">
        <f t="shared" si="9"/>
        <v>0</v>
      </c>
      <c r="X65" s="31">
        <f t="shared" si="10"/>
        <v>0</v>
      </c>
      <c r="Y65" s="31">
        <f t="shared" si="11"/>
        <v>0</v>
      </c>
    </row>
    <row r="66" spans="4:25" s="31" customFormat="1" ht="9" hidden="1" customHeight="1" x14ac:dyDescent="0.25">
      <c r="D66" s="31">
        <f>PRODUCT(SUM(E66:N66)/SUM($E$3:N14,-O66))</f>
        <v>0</v>
      </c>
      <c r="E66" s="33">
        <f>IF(E16='Conception Eval'!$C$28,0,IF(E16='Conception Eval'!$C$29,10*$E$3,IF(E16='Conception Eval'!$C$30,25*$E$3,IF(E16='Conception Eval'!$C$31,40*$E$3,IF(E16='Conception Eval'!$C$32,50*$E$3,"")))))</f>
        <v>0</v>
      </c>
      <c r="F66" s="33">
        <f>IF(F16='Conception Eval'!$D$28,0,IF(F16='Conception Eval'!$D$29,10*$F$3,IF(F16='Conception Eval'!$D$30,25*$F$3,IF(F16='Conception Eval'!$D$31,40*$F$3,IF(F16='Conception Eval'!$D$32,50*$F$3,"")))))</f>
        <v>0</v>
      </c>
      <c r="G66" s="33">
        <f>IF(G16='Conception Eval'!$E$28,0,IF(G16='Conception Eval'!$E$29,10*$G$3,IF(G16='Conception Eval'!$E$30,25*$G$3,IF(G16='Conception Eval'!$E$31,40*$G$3,IF(G16='Conception Eval'!$E$32,50*$G$3,"")))))</f>
        <v>0</v>
      </c>
      <c r="H66" s="33">
        <f>IF(H16='Conception Eval'!$F$28,0,IF(H16='Conception Eval'!$F$29,10*$H$3,IF(H16='Conception Eval'!$F$30,25*$H$3,IF(H16='Conception Eval'!$F$31,40*$H$3,IF(H16='Conception Eval'!$F$32,50*$H$3,"")))))</f>
        <v>0</v>
      </c>
      <c r="I66" s="33">
        <f>IF(I16='Conception Eval'!$G$28,0,IF(I16='Conception Eval'!$G$29,10*$I$3,IF(I16='Conception Eval'!$G$30,25*$I$3,IF(I16='Conception Eval'!$G$31,40*$I$3,IF(I16='Conception Eval'!$G$32,50*$I$3,"")))))</f>
        <v>0</v>
      </c>
      <c r="J66" s="33">
        <f>IF(J16='Conception Eval'!$H$28,0,IF(J16='Conception Eval'!$H$29,10*$J$3,IF(J16='Conception Eval'!$H$30,25*$J$3,IF(J16='Conception Eval'!$H$31,40*$J$3,IF(J16='Conception Eval'!$H$32,50*$J$3,"")))))</f>
        <v>0</v>
      </c>
      <c r="K66" s="33">
        <f>IF(K16='Conception Eval'!$I$28,0,IF(K16='Conception Eval'!$I$29,10*$K$3,IF(K16='Conception Eval'!$I$30,25*$K$3,IF(K16='Conception Eval'!$I$31,40*$K$3,IF(K16='Conception Eval'!$I$32,50*$K$3,"")))))</f>
        <v>0</v>
      </c>
      <c r="L66" s="33">
        <f>IF(L16='Conception Eval'!$J$28,0,IF(L16='Conception Eval'!$J$29,10*$L$3,IF(L16='Conception Eval'!$J$30,25*$L$3,IF(L16='Conception Eval'!$J$31,40*$L$3,IF(L16='Conception Eval'!$J$32,50*$L$3,"")))))</f>
        <v>0</v>
      </c>
      <c r="M66" s="33">
        <f>IF(M16='Conception Eval'!$K$28,0,IF(M16='Conception Eval'!$K$29,10*$M$3,IF(M16='Conception Eval'!$K$30,25*$M$3,IF(M16='Conception Eval'!$K$31,40*$M$3,IF(M16='Conception Eval'!$K$32,50*$M$3,"")))))</f>
        <v>0</v>
      </c>
      <c r="N66" s="33">
        <f>IF(N16='Conception Eval'!$L$28,0,IF(N16='Conception Eval'!$L$29,10*$N$3,IF(N16='Conception Eval'!$L$30,25*$N$3,IF(N16='Conception Eval'!$L$31,40*$N$3,IF(N16='Conception Eval'!$L$32,50*$N$3,"")))))</f>
        <v>0</v>
      </c>
      <c r="O66" s="33">
        <f t="shared" si="1"/>
        <v>0</v>
      </c>
      <c r="P66" s="31">
        <f t="shared" si="2"/>
        <v>0</v>
      </c>
      <c r="Q66" s="31">
        <f t="shared" si="3"/>
        <v>0</v>
      </c>
      <c r="R66" s="31">
        <f t="shared" si="4"/>
        <v>0</v>
      </c>
      <c r="S66" s="31">
        <f t="shared" si="5"/>
        <v>0</v>
      </c>
      <c r="T66" s="31">
        <f t="shared" si="6"/>
        <v>0</v>
      </c>
      <c r="U66" s="31">
        <f t="shared" si="7"/>
        <v>0</v>
      </c>
      <c r="V66" s="31">
        <f t="shared" si="8"/>
        <v>0</v>
      </c>
      <c r="W66" s="31">
        <f t="shared" si="9"/>
        <v>0</v>
      </c>
      <c r="X66" s="31">
        <f t="shared" si="10"/>
        <v>0</v>
      </c>
      <c r="Y66" s="31">
        <f t="shared" si="11"/>
        <v>0</v>
      </c>
    </row>
    <row r="67" spans="4:25" s="31" customFormat="1" ht="9" hidden="1" customHeight="1" x14ac:dyDescent="0.25">
      <c r="D67" s="31">
        <f>PRODUCT(SUM(E67:N67)/SUM($E$3:N15,-O67))</f>
        <v>0</v>
      </c>
      <c r="E67" s="33">
        <f>IF(E17='Conception Eval'!$C$28,0,IF(E17='Conception Eval'!$C$29,10*$E$3,IF(E17='Conception Eval'!$C$30,25*$E$3,IF(E17='Conception Eval'!$C$31,40*$E$3,IF(E17='Conception Eval'!$C$32,50*$E$3,"")))))</f>
        <v>0</v>
      </c>
      <c r="F67" s="33">
        <f>IF(F17='Conception Eval'!$D$28,0,IF(F17='Conception Eval'!$D$29,10*$F$3,IF(F17='Conception Eval'!$D$30,25*$F$3,IF(F17='Conception Eval'!$D$31,40*$F$3,IF(F17='Conception Eval'!$D$32,50*$F$3,"")))))</f>
        <v>0</v>
      </c>
      <c r="G67" s="33">
        <f>IF(G17='Conception Eval'!$E$28,0,IF(G17='Conception Eval'!$E$29,10*$G$3,IF(G17='Conception Eval'!$E$30,25*$G$3,IF(G17='Conception Eval'!$E$31,40*$G$3,IF(G17='Conception Eval'!$E$32,50*$G$3,"")))))</f>
        <v>0</v>
      </c>
      <c r="H67" s="33">
        <f>IF(H17='Conception Eval'!$F$28,0,IF(H17='Conception Eval'!$F$29,10*$H$3,IF(H17='Conception Eval'!$F$30,25*$H$3,IF(H17='Conception Eval'!$F$31,40*$H$3,IF(H17='Conception Eval'!$F$32,50*$H$3,"")))))</f>
        <v>0</v>
      </c>
      <c r="I67" s="33">
        <f>IF(I17='Conception Eval'!$G$28,0,IF(I17='Conception Eval'!$G$29,10*$I$3,IF(I17='Conception Eval'!$G$30,25*$I$3,IF(I17='Conception Eval'!$G$31,40*$I$3,IF(I17='Conception Eval'!$G$32,50*$I$3,"")))))</f>
        <v>0</v>
      </c>
      <c r="J67" s="33">
        <f>IF(J17='Conception Eval'!$H$28,0,IF(J17='Conception Eval'!$H$29,10*$J$3,IF(J17='Conception Eval'!$H$30,25*$J$3,IF(J17='Conception Eval'!$H$31,40*$J$3,IF(J17='Conception Eval'!$H$32,50*$J$3,"")))))</f>
        <v>0</v>
      </c>
      <c r="K67" s="33">
        <f>IF(K17='Conception Eval'!$I$28,0,IF(K17='Conception Eval'!$I$29,10*$K$3,IF(K17='Conception Eval'!$I$30,25*$K$3,IF(K17='Conception Eval'!$I$31,40*$K$3,IF(K17='Conception Eval'!$I$32,50*$K$3,"")))))</f>
        <v>0</v>
      </c>
      <c r="L67" s="33">
        <f>IF(L17='Conception Eval'!$J$28,0,IF(L17='Conception Eval'!$J$29,10*$L$3,IF(L17='Conception Eval'!$J$30,25*$L$3,IF(L17='Conception Eval'!$J$31,40*$L$3,IF(L17='Conception Eval'!$J$32,50*$L$3,"")))))</f>
        <v>0</v>
      </c>
      <c r="M67" s="33">
        <f>IF(M17='Conception Eval'!$K$28,0,IF(M17='Conception Eval'!$K$29,10*$M$3,IF(M17='Conception Eval'!$K$30,25*$M$3,IF(M17='Conception Eval'!$K$31,40*$M$3,IF(M17='Conception Eval'!$K$32,50*$M$3,"")))))</f>
        <v>0</v>
      </c>
      <c r="N67" s="33">
        <f>IF(N17='Conception Eval'!$L$28,0,IF(N17='Conception Eval'!$L$29,10*$N$3,IF(N17='Conception Eval'!$L$30,25*$N$3,IF(N17='Conception Eval'!$L$31,40*$N$3,IF(N17='Conception Eval'!$L$32,50*$N$3,"")))))</f>
        <v>0</v>
      </c>
      <c r="O67" s="33">
        <f t="shared" si="1"/>
        <v>0</v>
      </c>
      <c r="P67" s="31">
        <f t="shared" si="2"/>
        <v>0</v>
      </c>
      <c r="Q67" s="31">
        <f t="shared" si="3"/>
        <v>0</v>
      </c>
      <c r="R67" s="31">
        <f t="shared" si="4"/>
        <v>0</v>
      </c>
      <c r="S67" s="31">
        <f t="shared" si="5"/>
        <v>0</v>
      </c>
      <c r="T67" s="31">
        <f t="shared" si="6"/>
        <v>0</v>
      </c>
      <c r="U67" s="31">
        <f t="shared" si="7"/>
        <v>0</v>
      </c>
      <c r="V67" s="31">
        <f t="shared" si="8"/>
        <v>0</v>
      </c>
      <c r="W67" s="31">
        <f t="shared" si="9"/>
        <v>0</v>
      </c>
      <c r="X67" s="31">
        <f t="shared" si="10"/>
        <v>0</v>
      </c>
      <c r="Y67" s="31">
        <f t="shared" si="11"/>
        <v>0</v>
      </c>
    </row>
    <row r="68" spans="4:25" s="31" customFormat="1" ht="9" hidden="1" customHeight="1" x14ac:dyDescent="0.25">
      <c r="D68" s="31">
        <f>PRODUCT(SUM(E68:N68)/SUM($E$3:N16,-O68))</f>
        <v>0</v>
      </c>
      <c r="E68" s="33">
        <f>IF(E18='Conception Eval'!$C$28,0,IF(E18='Conception Eval'!$C$29,10*$E$3,IF(E18='Conception Eval'!$C$30,25*$E$3,IF(E18='Conception Eval'!$C$31,40*$E$3,IF(E18='Conception Eval'!$C$32,50*$E$3,"")))))</f>
        <v>0</v>
      </c>
      <c r="F68" s="33">
        <f>IF(F18='Conception Eval'!$D$28,0,IF(F18='Conception Eval'!$D$29,10*$F$3,IF(F18='Conception Eval'!$D$30,25*$F$3,IF(F18='Conception Eval'!$D$31,40*$F$3,IF(F18='Conception Eval'!$D$32,50*$F$3,"")))))</f>
        <v>0</v>
      </c>
      <c r="G68" s="33">
        <f>IF(G18='Conception Eval'!$E$28,0,IF(G18='Conception Eval'!$E$29,10*$G$3,IF(G18='Conception Eval'!$E$30,25*$G$3,IF(G18='Conception Eval'!$E$31,40*$G$3,IF(G18='Conception Eval'!$E$32,50*$G$3,"")))))</f>
        <v>0</v>
      </c>
      <c r="H68" s="33">
        <f>IF(H18='Conception Eval'!$F$28,0,IF(H18='Conception Eval'!$F$29,10*$H$3,IF(H18='Conception Eval'!$F$30,25*$H$3,IF(H18='Conception Eval'!$F$31,40*$H$3,IF(H18='Conception Eval'!$F$32,50*$H$3,"")))))</f>
        <v>0</v>
      </c>
      <c r="I68" s="33">
        <f>IF(I18='Conception Eval'!$G$28,0,IF(I18='Conception Eval'!$G$29,10*$I$3,IF(I18='Conception Eval'!$G$30,25*$I$3,IF(I18='Conception Eval'!$G$31,40*$I$3,IF(I18='Conception Eval'!$G$32,50*$I$3,"")))))</f>
        <v>0</v>
      </c>
      <c r="J68" s="33">
        <f>IF(J18='Conception Eval'!$H$28,0,IF(J18='Conception Eval'!$H$29,10*$J$3,IF(J18='Conception Eval'!$H$30,25*$J$3,IF(J18='Conception Eval'!$H$31,40*$J$3,IF(J18='Conception Eval'!$H$32,50*$J$3,"")))))</f>
        <v>0</v>
      </c>
      <c r="K68" s="33">
        <f>IF(K18='Conception Eval'!$I$28,0,IF(K18='Conception Eval'!$I$29,10*$K$3,IF(K18='Conception Eval'!$I$30,25*$K$3,IF(K18='Conception Eval'!$I$31,40*$K$3,IF(K18='Conception Eval'!$I$32,50*$K$3,"")))))</f>
        <v>0</v>
      </c>
      <c r="L68" s="33">
        <f>IF(L18='Conception Eval'!$J$28,0,IF(L18='Conception Eval'!$J$29,10*$L$3,IF(L18='Conception Eval'!$J$30,25*$L$3,IF(L18='Conception Eval'!$J$31,40*$L$3,IF(L18='Conception Eval'!$J$32,50*$L$3,"")))))</f>
        <v>0</v>
      </c>
      <c r="M68" s="33">
        <f>IF(M18='Conception Eval'!$K$28,0,IF(M18='Conception Eval'!$K$29,10*$M$3,IF(M18='Conception Eval'!$K$30,25*$M$3,IF(M18='Conception Eval'!$K$31,40*$M$3,IF(M18='Conception Eval'!$K$32,50*$M$3,"")))))</f>
        <v>0</v>
      </c>
      <c r="N68" s="33">
        <f>IF(N18='Conception Eval'!$L$28,0,IF(N18='Conception Eval'!$L$29,10*$N$3,IF(N18='Conception Eval'!$L$30,25*$N$3,IF(N18='Conception Eval'!$L$31,40*$N$3,IF(N18='Conception Eval'!$L$32,50*$N$3,"")))))</f>
        <v>0</v>
      </c>
      <c r="O68" s="33">
        <f t="shared" si="1"/>
        <v>0</v>
      </c>
      <c r="P68" s="31">
        <f t="shared" si="2"/>
        <v>0</v>
      </c>
      <c r="Q68" s="31">
        <f t="shared" si="3"/>
        <v>0</v>
      </c>
      <c r="R68" s="31">
        <f t="shared" si="4"/>
        <v>0</v>
      </c>
      <c r="S68" s="31">
        <f t="shared" si="5"/>
        <v>0</v>
      </c>
      <c r="T68" s="31">
        <f t="shared" si="6"/>
        <v>0</v>
      </c>
      <c r="U68" s="31">
        <f t="shared" si="7"/>
        <v>0</v>
      </c>
      <c r="V68" s="31">
        <f t="shared" si="8"/>
        <v>0</v>
      </c>
      <c r="W68" s="31">
        <f t="shared" si="9"/>
        <v>0</v>
      </c>
      <c r="X68" s="31">
        <f t="shared" si="10"/>
        <v>0</v>
      </c>
      <c r="Y68" s="31">
        <f t="shared" si="11"/>
        <v>0</v>
      </c>
    </row>
    <row r="69" spans="4:25" s="31" customFormat="1" ht="9" hidden="1" customHeight="1" x14ac:dyDescent="0.25">
      <c r="D69" s="31">
        <f>PRODUCT(SUM(E69:N69)/SUM($E$3:N17,-O69))</f>
        <v>0</v>
      </c>
      <c r="E69" s="33">
        <f>IF(E19='Conception Eval'!$C$28,0,IF(E19='Conception Eval'!$C$29,10*$E$3,IF(E19='Conception Eval'!$C$30,25*$E$3,IF(E19='Conception Eval'!$C$31,40*$E$3,IF(E19='Conception Eval'!$C$32,50*$E$3,"")))))</f>
        <v>0</v>
      </c>
      <c r="F69" s="33">
        <f>IF(F19='Conception Eval'!$D$28,0,IF(F19='Conception Eval'!$D$29,10*$F$3,IF(F19='Conception Eval'!$D$30,25*$F$3,IF(F19='Conception Eval'!$D$31,40*$F$3,IF(F19='Conception Eval'!$D$32,50*$F$3,"")))))</f>
        <v>0</v>
      </c>
      <c r="G69" s="33">
        <f>IF(G19='Conception Eval'!$E$28,0,IF(G19='Conception Eval'!$E$29,10*$G$3,IF(G19='Conception Eval'!$E$30,25*$G$3,IF(G19='Conception Eval'!$E$31,40*$G$3,IF(G19='Conception Eval'!$E$32,50*$G$3,"")))))</f>
        <v>0</v>
      </c>
      <c r="H69" s="33">
        <f>IF(H19='Conception Eval'!$F$28,0,IF(H19='Conception Eval'!$F$29,10*$H$3,IF(H19='Conception Eval'!$F$30,25*$H$3,IF(H19='Conception Eval'!$F$31,40*$H$3,IF(H19='Conception Eval'!$F$32,50*$H$3,"")))))</f>
        <v>0</v>
      </c>
      <c r="I69" s="33">
        <f>IF(I19='Conception Eval'!$G$28,0,IF(I19='Conception Eval'!$G$29,10*$I$3,IF(I19='Conception Eval'!$G$30,25*$I$3,IF(I19='Conception Eval'!$G$31,40*$I$3,IF(I19='Conception Eval'!$G$32,50*$I$3,"")))))</f>
        <v>0</v>
      </c>
      <c r="J69" s="33">
        <f>IF(J19='Conception Eval'!$H$28,0,IF(J19='Conception Eval'!$H$29,10*$J$3,IF(J19='Conception Eval'!$H$30,25*$J$3,IF(J19='Conception Eval'!$H$31,40*$J$3,IF(J19='Conception Eval'!$H$32,50*$J$3,"")))))</f>
        <v>0</v>
      </c>
      <c r="K69" s="33">
        <f>IF(K19='Conception Eval'!$I$28,0,IF(K19='Conception Eval'!$I$29,10*$K$3,IF(K19='Conception Eval'!$I$30,25*$K$3,IF(K19='Conception Eval'!$I$31,40*$K$3,IF(K19='Conception Eval'!$I$32,50*$K$3,"")))))</f>
        <v>0</v>
      </c>
      <c r="L69" s="33">
        <f>IF(L19='Conception Eval'!$J$28,0,IF(L19='Conception Eval'!$J$29,10*$L$3,IF(L19='Conception Eval'!$J$30,25*$L$3,IF(L19='Conception Eval'!$J$31,40*$L$3,IF(L19='Conception Eval'!$J$32,50*$L$3,"")))))</f>
        <v>0</v>
      </c>
      <c r="M69" s="33">
        <f>IF(M19='Conception Eval'!$K$28,0,IF(M19='Conception Eval'!$K$29,10*$M$3,IF(M19='Conception Eval'!$K$30,25*$M$3,IF(M19='Conception Eval'!$K$31,40*$M$3,IF(M19='Conception Eval'!$K$32,50*$M$3,"")))))</f>
        <v>0</v>
      </c>
      <c r="N69" s="33">
        <f>IF(N19='Conception Eval'!$L$28,0,IF(N19='Conception Eval'!$L$29,10*$N$3,IF(N19='Conception Eval'!$L$30,25*$N$3,IF(N19='Conception Eval'!$L$31,40*$N$3,IF(N19='Conception Eval'!$L$32,50*$N$3,"")))))</f>
        <v>0</v>
      </c>
      <c r="O69" s="33">
        <f t="shared" si="1"/>
        <v>0</v>
      </c>
      <c r="P69" s="31">
        <f t="shared" si="2"/>
        <v>0</v>
      </c>
      <c r="Q69" s="31">
        <f t="shared" si="3"/>
        <v>0</v>
      </c>
      <c r="R69" s="31">
        <f t="shared" si="4"/>
        <v>0</v>
      </c>
      <c r="S69" s="31">
        <f t="shared" si="5"/>
        <v>0</v>
      </c>
      <c r="T69" s="31">
        <f t="shared" si="6"/>
        <v>0</v>
      </c>
      <c r="U69" s="31">
        <f t="shared" si="7"/>
        <v>0</v>
      </c>
      <c r="V69" s="31">
        <f t="shared" si="8"/>
        <v>0</v>
      </c>
      <c r="W69" s="31">
        <f t="shared" si="9"/>
        <v>0</v>
      </c>
      <c r="X69" s="31">
        <f t="shared" si="10"/>
        <v>0</v>
      </c>
      <c r="Y69" s="31">
        <f t="shared" si="11"/>
        <v>0</v>
      </c>
    </row>
    <row r="70" spans="4:25" s="31" customFormat="1" ht="9" hidden="1" customHeight="1" x14ac:dyDescent="0.25">
      <c r="D70" s="31">
        <f>PRODUCT(SUM(E70:N70)/SUM($E$3:N18,-O70))</f>
        <v>0</v>
      </c>
      <c r="E70" s="33">
        <f>IF(E20='Conception Eval'!$C$28,0,IF(E20='Conception Eval'!$C$29,10*$E$3,IF(E20='Conception Eval'!$C$30,25*$E$3,IF(E20='Conception Eval'!$C$31,40*$E$3,IF(E20='Conception Eval'!$C$32,50*$E$3,"")))))</f>
        <v>0</v>
      </c>
      <c r="F70" s="33">
        <f>IF(F20='Conception Eval'!$D$28,0,IF(F20='Conception Eval'!$D$29,10*$F$3,IF(F20='Conception Eval'!$D$30,25*$F$3,IF(F20='Conception Eval'!$D$31,40*$F$3,IF(F20='Conception Eval'!$D$32,50*$F$3,"")))))</f>
        <v>0</v>
      </c>
      <c r="G70" s="33">
        <f>IF(G20='Conception Eval'!$E$28,0,IF(G20='Conception Eval'!$E$29,10*$G$3,IF(G20='Conception Eval'!$E$30,25*$G$3,IF(G20='Conception Eval'!$E$31,40*$G$3,IF(G20='Conception Eval'!$E$32,50*$G$3,"")))))</f>
        <v>0</v>
      </c>
      <c r="H70" s="33">
        <f>IF(H20='Conception Eval'!$F$28,0,IF(H20='Conception Eval'!$F$29,10*$H$3,IF(H20='Conception Eval'!$F$30,25*$H$3,IF(H20='Conception Eval'!$F$31,40*$H$3,IF(H20='Conception Eval'!$F$32,50*$H$3,"")))))</f>
        <v>0</v>
      </c>
      <c r="I70" s="33">
        <f>IF(I20='Conception Eval'!$G$28,0,IF(I20='Conception Eval'!$G$29,10*$I$3,IF(I20='Conception Eval'!$G$30,25*$I$3,IF(I20='Conception Eval'!$G$31,40*$I$3,IF(I20='Conception Eval'!$G$32,50*$I$3,"")))))</f>
        <v>0</v>
      </c>
      <c r="J70" s="33">
        <f>IF(J20='Conception Eval'!$H$28,0,IF(J20='Conception Eval'!$H$29,10*$J$3,IF(J20='Conception Eval'!$H$30,25*$J$3,IF(J20='Conception Eval'!$H$31,40*$J$3,IF(J20='Conception Eval'!$H$32,50*$J$3,"")))))</f>
        <v>0</v>
      </c>
      <c r="K70" s="33">
        <f>IF(K20='Conception Eval'!$I$28,0,IF(K20='Conception Eval'!$I$29,10*$K$3,IF(K20='Conception Eval'!$I$30,25*$K$3,IF(K20='Conception Eval'!$I$31,40*$K$3,IF(K20='Conception Eval'!$I$32,50*$K$3,"")))))</f>
        <v>0</v>
      </c>
      <c r="L70" s="33">
        <f>IF(L20='Conception Eval'!$J$28,0,IF(L20='Conception Eval'!$J$29,10*$L$3,IF(L20='Conception Eval'!$J$30,25*$L$3,IF(L20='Conception Eval'!$J$31,40*$L$3,IF(L20='Conception Eval'!$J$32,50*$L$3,"")))))</f>
        <v>0</v>
      </c>
      <c r="M70" s="33">
        <f>IF(M20='Conception Eval'!$K$28,0,IF(M20='Conception Eval'!$K$29,10*$M$3,IF(M20='Conception Eval'!$K$30,25*$M$3,IF(M20='Conception Eval'!$K$31,40*$M$3,IF(M20='Conception Eval'!$K$32,50*$M$3,"")))))</f>
        <v>0</v>
      </c>
      <c r="N70" s="33">
        <f>IF(N20='Conception Eval'!$L$28,0,IF(N20='Conception Eval'!$L$29,10*$N$3,IF(N20='Conception Eval'!$L$30,25*$N$3,IF(N20='Conception Eval'!$L$31,40*$N$3,IF(N20='Conception Eval'!$L$32,50*$N$3,"")))))</f>
        <v>0</v>
      </c>
      <c r="O70" s="33">
        <f t="shared" si="1"/>
        <v>0</v>
      </c>
      <c r="P70" s="31">
        <f t="shared" si="2"/>
        <v>0</v>
      </c>
      <c r="Q70" s="31">
        <f t="shared" si="3"/>
        <v>0</v>
      </c>
      <c r="R70" s="31">
        <f t="shared" si="4"/>
        <v>0</v>
      </c>
      <c r="S70" s="31">
        <f t="shared" si="5"/>
        <v>0</v>
      </c>
      <c r="T70" s="31">
        <f t="shared" si="6"/>
        <v>0</v>
      </c>
      <c r="U70" s="31">
        <f t="shared" si="7"/>
        <v>0</v>
      </c>
      <c r="V70" s="31">
        <f t="shared" si="8"/>
        <v>0</v>
      </c>
      <c r="W70" s="31">
        <f t="shared" si="9"/>
        <v>0</v>
      </c>
      <c r="X70" s="31">
        <f t="shared" si="10"/>
        <v>0</v>
      </c>
      <c r="Y70" s="31">
        <f t="shared" si="11"/>
        <v>0</v>
      </c>
    </row>
    <row r="71" spans="4:25" s="31" customFormat="1" ht="9" hidden="1" customHeight="1" x14ac:dyDescent="0.25">
      <c r="D71" s="31">
        <f>PRODUCT(SUM(E71:N71)/SUM($E$3:N19,-O71))</f>
        <v>0</v>
      </c>
      <c r="E71" s="33">
        <f>IF(E21='Conception Eval'!$C$28,0,IF(E21='Conception Eval'!$C$29,10*$E$3,IF(E21='Conception Eval'!$C$30,25*$E$3,IF(E21='Conception Eval'!$C$31,40*$E$3,IF(E21='Conception Eval'!$C$32,50*$E$3,"")))))</f>
        <v>0</v>
      </c>
      <c r="F71" s="33">
        <f>IF(F21='Conception Eval'!$D$28,0,IF(F21='Conception Eval'!$D$29,10*$F$3,IF(F21='Conception Eval'!$D$30,25*$F$3,IF(F21='Conception Eval'!$D$31,40*$F$3,IF(F21='Conception Eval'!$D$32,50*$F$3,"")))))</f>
        <v>0</v>
      </c>
      <c r="G71" s="33">
        <f>IF(G21='Conception Eval'!$E$28,0,IF(G21='Conception Eval'!$E$29,10*$G$3,IF(G21='Conception Eval'!$E$30,25*$G$3,IF(G21='Conception Eval'!$E$31,40*$G$3,IF(G21='Conception Eval'!$E$32,50*$G$3,"")))))</f>
        <v>0</v>
      </c>
      <c r="H71" s="33">
        <f>IF(H21='Conception Eval'!$F$28,0,IF(H21='Conception Eval'!$F$29,10*$H$3,IF(H21='Conception Eval'!$F$30,25*$H$3,IF(H21='Conception Eval'!$F$31,40*$H$3,IF(H21='Conception Eval'!$F$32,50*$H$3,"")))))</f>
        <v>0</v>
      </c>
      <c r="I71" s="33">
        <f>IF(I21='Conception Eval'!$G$28,0,IF(I21='Conception Eval'!$G$29,10*$I$3,IF(I21='Conception Eval'!$G$30,25*$I$3,IF(I21='Conception Eval'!$G$31,40*$I$3,IF(I21='Conception Eval'!$G$32,50*$I$3,"")))))</f>
        <v>0</v>
      </c>
      <c r="J71" s="33">
        <f>IF(J21='Conception Eval'!$H$28,0,IF(J21='Conception Eval'!$H$29,10*$J$3,IF(J21='Conception Eval'!$H$30,25*$J$3,IF(J21='Conception Eval'!$H$31,40*$J$3,IF(J21='Conception Eval'!$H$32,50*$J$3,"")))))</f>
        <v>0</v>
      </c>
      <c r="K71" s="33">
        <f>IF(K21='Conception Eval'!$I$28,0,IF(K21='Conception Eval'!$I$29,10*$K$3,IF(K21='Conception Eval'!$I$30,25*$K$3,IF(K21='Conception Eval'!$I$31,40*$K$3,IF(K21='Conception Eval'!$I$32,50*$K$3,"")))))</f>
        <v>0</v>
      </c>
      <c r="L71" s="33">
        <f>IF(L21='Conception Eval'!$J$28,0,IF(L21='Conception Eval'!$J$29,10*$L$3,IF(L21='Conception Eval'!$J$30,25*$L$3,IF(L21='Conception Eval'!$J$31,40*$L$3,IF(L21='Conception Eval'!$J$32,50*$L$3,"")))))</f>
        <v>0</v>
      </c>
      <c r="M71" s="33">
        <f>IF(M21='Conception Eval'!$K$28,0,IF(M21='Conception Eval'!$K$29,10*$M$3,IF(M21='Conception Eval'!$K$30,25*$M$3,IF(M21='Conception Eval'!$K$31,40*$M$3,IF(M21='Conception Eval'!$K$32,50*$M$3,"")))))</f>
        <v>0</v>
      </c>
      <c r="N71" s="33">
        <f>IF(N21='Conception Eval'!$L$28,0,IF(N21='Conception Eval'!$L$29,10*$N$3,IF(N21='Conception Eval'!$L$30,25*$N$3,IF(N21='Conception Eval'!$L$31,40*$N$3,IF(N21='Conception Eval'!$L$32,50*$N$3,"")))))</f>
        <v>0</v>
      </c>
      <c r="O71" s="33">
        <f t="shared" si="1"/>
        <v>0</v>
      </c>
      <c r="P71" s="31">
        <f t="shared" si="2"/>
        <v>0</v>
      </c>
      <c r="Q71" s="31">
        <f t="shared" si="3"/>
        <v>0</v>
      </c>
      <c r="R71" s="31">
        <f t="shared" si="4"/>
        <v>0</v>
      </c>
      <c r="S71" s="31">
        <f t="shared" si="5"/>
        <v>0</v>
      </c>
      <c r="T71" s="31">
        <f t="shared" si="6"/>
        <v>0</v>
      </c>
      <c r="U71" s="31">
        <f t="shared" si="7"/>
        <v>0</v>
      </c>
      <c r="V71" s="31">
        <f t="shared" si="8"/>
        <v>0</v>
      </c>
      <c r="W71" s="31">
        <f t="shared" si="9"/>
        <v>0</v>
      </c>
      <c r="X71" s="31">
        <f t="shared" si="10"/>
        <v>0</v>
      </c>
      <c r="Y71" s="31">
        <f t="shared" si="11"/>
        <v>0</v>
      </c>
    </row>
    <row r="72" spans="4:25" s="31" customFormat="1" ht="9" hidden="1" customHeight="1" x14ac:dyDescent="0.25">
      <c r="D72" s="31">
        <f>PRODUCT(SUM(E72:N72)/SUM($E$3:N20,-O72))</f>
        <v>0</v>
      </c>
      <c r="E72" s="33">
        <f>IF(E22='Conception Eval'!$C$28,0,IF(E22='Conception Eval'!$C$29,10*$E$3,IF(E22='Conception Eval'!$C$30,25*$E$3,IF(E22='Conception Eval'!$C$31,40*$E$3,IF(E22='Conception Eval'!$C$32,50*$E$3,"")))))</f>
        <v>0</v>
      </c>
      <c r="F72" s="33">
        <f>IF(F22='Conception Eval'!$D$28,0,IF(F22='Conception Eval'!$D$29,10*$F$3,IF(F22='Conception Eval'!$D$30,25*$F$3,IF(F22='Conception Eval'!$D$31,40*$F$3,IF(F22='Conception Eval'!$D$32,50*$F$3,"")))))</f>
        <v>0</v>
      </c>
      <c r="G72" s="33">
        <f>IF(G22='Conception Eval'!$E$28,0,IF(G22='Conception Eval'!$E$29,10*$G$3,IF(G22='Conception Eval'!$E$30,25*$G$3,IF(G22='Conception Eval'!$E$31,40*$G$3,IF(G22='Conception Eval'!$E$32,50*$G$3,"")))))</f>
        <v>0</v>
      </c>
      <c r="H72" s="33">
        <f>IF(H22='Conception Eval'!$F$28,0,IF(H22='Conception Eval'!$F$29,10*$H$3,IF(H22='Conception Eval'!$F$30,25*$H$3,IF(H22='Conception Eval'!$F$31,40*$H$3,IF(H22='Conception Eval'!$F$32,50*$H$3,"")))))</f>
        <v>0</v>
      </c>
      <c r="I72" s="33">
        <f>IF(I22='Conception Eval'!$G$28,0,IF(I22='Conception Eval'!$G$29,10*$I$3,IF(I22='Conception Eval'!$G$30,25*$I$3,IF(I22='Conception Eval'!$G$31,40*$I$3,IF(I22='Conception Eval'!$G$32,50*$I$3,"")))))</f>
        <v>0</v>
      </c>
      <c r="J72" s="33">
        <f>IF(J22='Conception Eval'!$H$28,0,IF(J22='Conception Eval'!$H$29,10*$J$3,IF(J22='Conception Eval'!$H$30,25*$J$3,IF(J22='Conception Eval'!$H$31,40*$J$3,IF(J22='Conception Eval'!$H$32,50*$J$3,"")))))</f>
        <v>0</v>
      </c>
      <c r="K72" s="33">
        <f>IF(K22='Conception Eval'!$I$28,0,IF(K22='Conception Eval'!$I$29,10*$K$3,IF(K22='Conception Eval'!$I$30,25*$K$3,IF(K22='Conception Eval'!$I$31,40*$K$3,IF(K22='Conception Eval'!$I$32,50*$K$3,"")))))</f>
        <v>0</v>
      </c>
      <c r="L72" s="33">
        <f>IF(L22='Conception Eval'!$J$28,0,IF(L22='Conception Eval'!$J$29,10*$L$3,IF(L22='Conception Eval'!$J$30,25*$L$3,IF(L22='Conception Eval'!$J$31,40*$L$3,IF(L22='Conception Eval'!$J$32,50*$L$3,"")))))</f>
        <v>0</v>
      </c>
      <c r="M72" s="33">
        <f>IF(M22='Conception Eval'!$K$28,0,IF(M22='Conception Eval'!$K$29,10*$M$3,IF(M22='Conception Eval'!$K$30,25*$M$3,IF(M22='Conception Eval'!$K$31,40*$M$3,IF(M22='Conception Eval'!$K$32,50*$M$3,"")))))</f>
        <v>0</v>
      </c>
      <c r="N72" s="33">
        <f>IF(N22='Conception Eval'!$L$28,0,IF(N22='Conception Eval'!$L$29,10*$N$3,IF(N22='Conception Eval'!$L$30,25*$N$3,IF(N22='Conception Eval'!$L$31,40*$N$3,IF(N22='Conception Eval'!$L$32,50*$N$3,"")))))</f>
        <v>0</v>
      </c>
      <c r="O72" s="33">
        <f t="shared" si="1"/>
        <v>0</v>
      </c>
      <c r="P72" s="31">
        <f t="shared" si="2"/>
        <v>0</v>
      </c>
      <c r="Q72" s="31">
        <f t="shared" si="3"/>
        <v>0</v>
      </c>
      <c r="R72" s="31">
        <f t="shared" si="4"/>
        <v>0</v>
      </c>
      <c r="S72" s="31">
        <f t="shared" si="5"/>
        <v>0</v>
      </c>
      <c r="T72" s="31">
        <f t="shared" si="6"/>
        <v>0</v>
      </c>
      <c r="U72" s="31">
        <f t="shared" si="7"/>
        <v>0</v>
      </c>
      <c r="V72" s="31">
        <f t="shared" si="8"/>
        <v>0</v>
      </c>
      <c r="W72" s="31">
        <f t="shared" si="9"/>
        <v>0</v>
      </c>
      <c r="X72" s="31">
        <f t="shared" si="10"/>
        <v>0</v>
      </c>
      <c r="Y72" s="31">
        <f t="shared" si="11"/>
        <v>0</v>
      </c>
    </row>
    <row r="73" spans="4:25" s="31" customFormat="1" ht="9" hidden="1" customHeight="1" x14ac:dyDescent="0.25">
      <c r="D73" s="31">
        <f>PRODUCT(SUM(E73:N73)/SUM($E$3:N21,-O73))</f>
        <v>0</v>
      </c>
      <c r="E73" s="33">
        <f>IF(E23='Conception Eval'!$C$28,0,IF(E23='Conception Eval'!$C$29,10*$E$3,IF(E23='Conception Eval'!$C$30,25*$E$3,IF(E23='Conception Eval'!$C$31,40*$E$3,IF(E23='Conception Eval'!$C$32,50*$E$3,"")))))</f>
        <v>0</v>
      </c>
      <c r="F73" s="33">
        <f>IF(F23='Conception Eval'!$D$28,0,IF(F23='Conception Eval'!$D$29,10*$F$3,IF(F23='Conception Eval'!$D$30,25*$F$3,IF(F23='Conception Eval'!$D$31,40*$F$3,IF(F23='Conception Eval'!$D$32,50*$F$3,"")))))</f>
        <v>0</v>
      </c>
      <c r="G73" s="33">
        <f>IF(G23='Conception Eval'!$E$28,0,IF(G23='Conception Eval'!$E$29,10*$G$3,IF(G23='Conception Eval'!$E$30,25*$G$3,IF(G23='Conception Eval'!$E$31,40*$G$3,IF(G23='Conception Eval'!$E$32,50*$G$3,"")))))</f>
        <v>0</v>
      </c>
      <c r="H73" s="33">
        <f>IF(H23='Conception Eval'!$F$28,0,IF(H23='Conception Eval'!$F$29,10*$H$3,IF(H23='Conception Eval'!$F$30,25*$H$3,IF(H23='Conception Eval'!$F$31,40*$H$3,IF(H23='Conception Eval'!$F$32,50*$H$3,"")))))</f>
        <v>0</v>
      </c>
      <c r="I73" s="33">
        <f>IF(I23='Conception Eval'!$G$28,0,IF(I23='Conception Eval'!$G$29,10*$I$3,IF(I23='Conception Eval'!$G$30,25*$I$3,IF(I23='Conception Eval'!$G$31,40*$I$3,IF(I23='Conception Eval'!$G$32,50*$I$3,"")))))</f>
        <v>0</v>
      </c>
      <c r="J73" s="33">
        <f>IF(J23='Conception Eval'!$H$28,0,IF(J23='Conception Eval'!$H$29,10*$J$3,IF(J23='Conception Eval'!$H$30,25*$J$3,IF(J23='Conception Eval'!$H$31,40*$J$3,IF(J23='Conception Eval'!$H$32,50*$J$3,"")))))</f>
        <v>0</v>
      </c>
      <c r="K73" s="33">
        <f>IF(K23='Conception Eval'!$I$28,0,IF(K23='Conception Eval'!$I$29,10*$K$3,IF(K23='Conception Eval'!$I$30,25*$K$3,IF(K23='Conception Eval'!$I$31,40*$K$3,IF(K23='Conception Eval'!$I$32,50*$K$3,"")))))</f>
        <v>0</v>
      </c>
      <c r="L73" s="33">
        <f>IF(L23='Conception Eval'!$J$28,0,IF(L23='Conception Eval'!$J$29,10*$L$3,IF(L23='Conception Eval'!$J$30,25*$L$3,IF(L23='Conception Eval'!$J$31,40*$L$3,IF(L23='Conception Eval'!$J$32,50*$L$3,"")))))</f>
        <v>0</v>
      </c>
      <c r="M73" s="33">
        <f>IF(M23='Conception Eval'!$K$28,0,IF(M23='Conception Eval'!$K$29,10*$M$3,IF(M23='Conception Eval'!$K$30,25*$M$3,IF(M23='Conception Eval'!$K$31,40*$M$3,IF(M23='Conception Eval'!$K$32,50*$M$3,"")))))</f>
        <v>0</v>
      </c>
      <c r="N73" s="33">
        <f>IF(N23='Conception Eval'!$L$28,0,IF(N23='Conception Eval'!$L$29,10*$N$3,IF(N23='Conception Eval'!$L$30,25*$N$3,IF(N23='Conception Eval'!$L$31,40*$N$3,IF(N23='Conception Eval'!$L$32,50*$N$3,"")))))</f>
        <v>0</v>
      </c>
      <c r="O73" s="33">
        <f t="shared" si="1"/>
        <v>0</v>
      </c>
      <c r="P73" s="31">
        <f t="shared" si="2"/>
        <v>0</v>
      </c>
      <c r="Q73" s="31">
        <f t="shared" si="3"/>
        <v>0</v>
      </c>
      <c r="R73" s="31">
        <f t="shared" si="4"/>
        <v>0</v>
      </c>
      <c r="S73" s="31">
        <f t="shared" si="5"/>
        <v>0</v>
      </c>
      <c r="T73" s="31">
        <f t="shared" si="6"/>
        <v>0</v>
      </c>
      <c r="U73" s="31">
        <f t="shared" si="7"/>
        <v>0</v>
      </c>
      <c r="V73" s="31">
        <f t="shared" si="8"/>
        <v>0</v>
      </c>
      <c r="W73" s="31">
        <f t="shared" si="9"/>
        <v>0</v>
      </c>
      <c r="X73" s="31">
        <f t="shared" si="10"/>
        <v>0</v>
      </c>
      <c r="Y73" s="31">
        <f t="shared" si="11"/>
        <v>0</v>
      </c>
    </row>
    <row r="74" spans="4:25" s="31" customFormat="1" ht="9" hidden="1" customHeight="1" x14ac:dyDescent="0.25">
      <c r="D74" s="31">
        <f>PRODUCT(SUM(E74:N74)/SUM($E$3:N22,-O74))</f>
        <v>0</v>
      </c>
      <c r="E74" s="33">
        <f>IF(E24='Conception Eval'!$C$28,0,IF(E24='Conception Eval'!$C$29,10*$E$3,IF(E24='Conception Eval'!$C$30,25*$E$3,IF(E24='Conception Eval'!$C$31,40*$E$3,IF(E24='Conception Eval'!$C$32,50*$E$3,"")))))</f>
        <v>0</v>
      </c>
      <c r="F74" s="33">
        <f>IF(F24='Conception Eval'!$D$28,0,IF(F24='Conception Eval'!$D$29,10*$F$3,IF(F24='Conception Eval'!$D$30,25*$F$3,IF(F24='Conception Eval'!$D$31,40*$F$3,IF(F24='Conception Eval'!$D$32,50*$F$3,"")))))</f>
        <v>0</v>
      </c>
      <c r="G74" s="33">
        <f>IF(G24='Conception Eval'!$E$28,0,IF(G24='Conception Eval'!$E$29,10*$G$3,IF(G24='Conception Eval'!$E$30,25*$G$3,IF(G24='Conception Eval'!$E$31,40*$G$3,IF(G24='Conception Eval'!$E$32,50*$G$3,"")))))</f>
        <v>0</v>
      </c>
      <c r="H74" s="33">
        <f>IF(H24='Conception Eval'!$F$28,0,IF(H24='Conception Eval'!$F$29,10*$H$3,IF(H24='Conception Eval'!$F$30,25*$H$3,IF(H24='Conception Eval'!$F$31,40*$H$3,IF(H24='Conception Eval'!$F$32,50*$H$3,"")))))</f>
        <v>0</v>
      </c>
      <c r="I74" s="33">
        <f>IF(I24='Conception Eval'!$G$28,0,IF(I24='Conception Eval'!$G$29,10*$I$3,IF(I24='Conception Eval'!$G$30,25*$I$3,IF(I24='Conception Eval'!$G$31,40*$I$3,IF(I24='Conception Eval'!$G$32,50*$I$3,"")))))</f>
        <v>0</v>
      </c>
      <c r="J74" s="33">
        <f>IF(J24='Conception Eval'!$H$28,0,IF(J24='Conception Eval'!$H$29,10*$J$3,IF(J24='Conception Eval'!$H$30,25*$J$3,IF(J24='Conception Eval'!$H$31,40*$J$3,IF(J24='Conception Eval'!$H$32,50*$J$3,"")))))</f>
        <v>0</v>
      </c>
      <c r="K74" s="33">
        <f>IF(K24='Conception Eval'!$I$28,0,IF(K24='Conception Eval'!$I$29,10*$K$3,IF(K24='Conception Eval'!$I$30,25*$K$3,IF(K24='Conception Eval'!$I$31,40*$K$3,IF(K24='Conception Eval'!$I$32,50*$K$3,"")))))</f>
        <v>0</v>
      </c>
      <c r="L74" s="33">
        <f>IF(L24='Conception Eval'!$J$28,0,IF(L24='Conception Eval'!$J$29,10*$L$3,IF(L24='Conception Eval'!$J$30,25*$L$3,IF(L24='Conception Eval'!$J$31,40*$L$3,IF(L24='Conception Eval'!$J$32,50*$L$3,"")))))</f>
        <v>0</v>
      </c>
      <c r="M74" s="33">
        <f>IF(M24='Conception Eval'!$K$28,0,IF(M24='Conception Eval'!$K$29,10*$M$3,IF(M24='Conception Eval'!$K$30,25*$M$3,IF(M24='Conception Eval'!$K$31,40*$M$3,IF(M24='Conception Eval'!$K$32,50*$M$3,"")))))</f>
        <v>0</v>
      </c>
      <c r="N74" s="33">
        <f>IF(N24='Conception Eval'!$L$28,0,IF(N24='Conception Eval'!$L$29,10*$N$3,IF(N24='Conception Eval'!$L$30,25*$N$3,IF(N24='Conception Eval'!$L$31,40*$N$3,IF(N24='Conception Eval'!$L$32,50*$N$3,"")))))</f>
        <v>0</v>
      </c>
      <c r="O74" s="33">
        <f t="shared" si="1"/>
        <v>0</v>
      </c>
      <c r="P74" s="31">
        <f t="shared" si="2"/>
        <v>0</v>
      </c>
      <c r="Q74" s="31">
        <f t="shared" si="3"/>
        <v>0</v>
      </c>
      <c r="R74" s="31">
        <f t="shared" si="4"/>
        <v>0</v>
      </c>
      <c r="S74" s="31">
        <f t="shared" si="5"/>
        <v>0</v>
      </c>
      <c r="T74" s="31">
        <f t="shared" si="6"/>
        <v>0</v>
      </c>
      <c r="U74" s="31">
        <f t="shared" si="7"/>
        <v>0</v>
      </c>
      <c r="V74" s="31">
        <f t="shared" si="8"/>
        <v>0</v>
      </c>
      <c r="W74" s="31">
        <f t="shared" si="9"/>
        <v>0</v>
      </c>
      <c r="X74" s="31">
        <f t="shared" si="10"/>
        <v>0</v>
      </c>
      <c r="Y74" s="31">
        <f t="shared" si="11"/>
        <v>0</v>
      </c>
    </row>
    <row r="75" spans="4:25" s="31" customFormat="1" ht="9" hidden="1" customHeight="1" x14ac:dyDescent="0.25">
      <c r="D75" s="31">
        <f>PRODUCT(SUM(E75:N75)/SUM($E$3:N23,-O75))</f>
        <v>0</v>
      </c>
      <c r="E75" s="33">
        <f>IF(E25='Conception Eval'!$C$28,0,IF(E25='Conception Eval'!$C$29,10*$E$3,IF(E25='Conception Eval'!$C$30,25*$E$3,IF(E25='Conception Eval'!$C$31,40*$E$3,IF(E25='Conception Eval'!$C$32,50*$E$3,"")))))</f>
        <v>0</v>
      </c>
      <c r="F75" s="33">
        <f>IF(F25='Conception Eval'!$D$28,0,IF(F25='Conception Eval'!$D$29,10*$F$3,IF(F25='Conception Eval'!$D$30,25*$F$3,IF(F25='Conception Eval'!$D$31,40*$F$3,IF(F25='Conception Eval'!$D$32,50*$F$3,"")))))</f>
        <v>0</v>
      </c>
      <c r="G75" s="33">
        <f>IF(G25='Conception Eval'!$E$28,0,IF(G25='Conception Eval'!$E$29,10*$G$3,IF(G25='Conception Eval'!$E$30,25*$G$3,IF(G25='Conception Eval'!$E$31,40*$G$3,IF(G25='Conception Eval'!$E$32,50*$G$3,"")))))</f>
        <v>0</v>
      </c>
      <c r="H75" s="33">
        <f>IF(H25='Conception Eval'!$F$28,0,IF(H25='Conception Eval'!$F$29,10*$H$3,IF(H25='Conception Eval'!$F$30,25*$H$3,IF(H25='Conception Eval'!$F$31,40*$H$3,IF(H25='Conception Eval'!$F$32,50*$H$3,"")))))</f>
        <v>0</v>
      </c>
      <c r="I75" s="33">
        <f>IF(I25='Conception Eval'!$G$28,0,IF(I25='Conception Eval'!$G$29,10*$I$3,IF(I25='Conception Eval'!$G$30,25*$I$3,IF(I25='Conception Eval'!$G$31,40*$I$3,IF(I25='Conception Eval'!$G$32,50*$I$3,"")))))</f>
        <v>0</v>
      </c>
      <c r="J75" s="33">
        <f>IF(J25='Conception Eval'!$H$28,0,IF(J25='Conception Eval'!$H$29,10*$J$3,IF(J25='Conception Eval'!$H$30,25*$J$3,IF(J25='Conception Eval'!$H$31,40*$J$3,IF(J25='Conception Eval'!$H$32,50*$J$3,"")))))</f>
        <v>0</v>
      </c>
      <c r="K75" s="33">
        <f>IF(K25='Conception Eval'!$I$28,0,IF(K25='Conception Eval'!$I$29,10*$K$3,IF(K25='Conception Eval'!$I$30,25*$K$3,IF(K25='Conception Eval'!$I$31,40*$K$3,IF(K25='Conception Eval'!$I$32,50*$K$3,"")))))</f>
        <v>0</v>
      </c>
      <c r="L75" s="33">
        <f>IF(L25='Conception Eval'!$J$28,0,IF(L25='Conception Eval'!$J$29,10*$L$3,IF(L25='Conception Eval'!$J$30,25*$L$3,IF(L25='Conception Eval'!$J$31,40*$L$3,IF(L25='Conception Eval'!$J$32,50*$L$3,"")))))</f>
        <v>0</v>
      </c>
      <c r="M75" s="33">
        <f>IF(M25='Conception Eval'!$K$28,0,IF(M25='Conception Eval'!$K$29,10*$M$3,IF(M25='Conception Eval'!$K$30,25*$M$3,IF(M25='Conception Eval'!$K$31,40*$M$3,IF(M25='Conception Eval'!$K$32,50*$M$3,"")))))</f>
        <v>0</v>
      </c>
      <c r="N75" s="33">
        <f>IF(N25='Conception Eval'!$L$28,0,IF(N25='Conception Eval'!$L$29,10*$N$3,IF(N25='Conception Eval'!$L$30,25*$N$3,IF(N25='Conception Eval'!$L$31,40*$N$3,IF(N25='Conception Eval'!$L$32,50*$N$3,"")))))</f>
        <v>0</v>
      </c>
      <c r="O75" s="33">
        <f t="shared" si="1"/>
        <v>0</v>
      </c>
      <c r="P75" s="31">
        <f t="shared" si="2"/>
        <v>0</v>
      </c>
      <c r="Q75" s="31">
        <f t="shared" si="3"/>
        <v>0</v>
      </c>
      <c r="R75" s="31">
        <f t="shared" si="4"/>
        <v>0</v>
      </c>
      <c r="S75" s="31">
        <f t="shared" si="5"/>
        <v>0</v>
      </c>
      <c r="T75" s="31">
        <f t="shared" si="6"/>
        <v>0</v>
      </c>
      <c r="U75" s="31">
        <f t="shared" si="7"/>
        <v>0</v>
      </c>
      <c r="V75" s="31">
        <f t="shared" si="8"/>
        <v>0</v>
      </c>
      <c r="W75" s="31">
        <f t="shared" si="9"/>
        <v>0</v>
      </c>
      <c r="X75" s="31">
        <f t="shared" si="10"/>
        <v>0</v>
      </c>
      <c r="Y75" s="31">
        <f t="shared" si="11"/>
        <v>0</v>
      </c>
    </row>
    <row r="76" spans="4:25" s="31" customFormat="1" ht="9" hidden="1" customHeight="1" x14ac:dyDescent="0.25">
      <c r="D76" s="31">
        <f>PRODUCT(SUM(E76:N76)/SUM($E$3:N24,-O76))</f>
        <v>0</v>
      </c>
      <c r="E76" s="33">
        <f>IF(E26='Conception Eval'!$C$28,0,IF(E26='Conception Eval'!$C$29,10*$E$3,IF(E26='Conception Eval'!$C$30,25*$E$3,IF(E26='Conception Eval'!$C$31,40*$E$3,IF(E26='Conception Eval'!$C$32,50*$E$3,"")))))</f>
        <v>0</v>
      </c>
      <c r="F76" s="33">
        <f>IF(F26='Conception Eval'!$D$28,0,IF(F26='Conception Eval'!$D$29,10*$F$3,IF(F26='Conception Eval'!$D$30,25*$F$3,IF(F26='Conception Eval'!$D$31,40*$F$3,IF(F26='Conception Eval'!$D$32,50*$F$3,"")))))</f>
        <v>0</v>
      </c>
      <c r="G76" s="33">
        <f>IF(G26='Conception Eval'!$E$28,0,IF(G26='Conception Eval'!$E$29,10*$G$3,IF(G26='Conception Eval'!$E$30,25*$G$3,IF(G26='Conception Eval'!$E$31,40*$G$3,IF(G26='Conception Eval'!$E$32,50*$G$3,"")))))</f>
        <v>0</v>
      </c>
      <c r="H76" s="33">
        <f>IF(H26='Conception Eval'!$F$28,0,IF(H26='Conception Eval'!$F$29,10*$H$3,IF(H26='Conception Eval'!$F$30,25*$H$3,IF(H26='Conception Eval'!$F$31,40*$H$3,IF(H26='Conception Eval'!$F$32,50*$H$3,"")))))</f>
        <v>0</v>
      </c>
      <c r="I76" s="33">
        <f>IF(I26='Conception Eval'!$G$28,0,IF(I26='Conception Eval'!$G$29,10*$I$3,IF(I26='Conception Eval'!$G$30,25*$I$3,IF(I26='Conception Eval'!$G$31,40*$I$3,IF(I26='Conception Eval'!$G$32,50*$I$3,"")))))</f>
        <v>0</v>
      </c>
      <c r="J76" s="33">
        <f>IF(J26='Conception Eval'!$H$28,0,IF(J26='Conception Eval'!$H$29,10*$J$3,IF(J26='Conception Eval'!$H$30,25*$J$3,IF(J26='Conception Eval'!$H$31,40*$J$3,IF(J26='Conception Eval'!$H$32,50*$J$3,"")))))</f>
        <v>0</v>
      </c>
      <c r="K76" s="33">
        <f>IF(K26='Conception Eval'!$I$28,0,IF(K26='Conception Eval'!$I$29,10*$K$3,IF(K26='Conception Eval'!$I$30,25*$K$3,IF(K26='Conception Eval'!$I$31,40*$K$3,IF(K26='Conception Eval'!$I$32,50*$K$3,"")))))</f>
        <v>0</v>
      </c>
      <c r="L76" s="33">
        <f>IF(L26='Conception Eval'!$J$28,0,IF(L26='Conception Eval'!$J$29,10*$L$3,IF(L26='Conception Eval'!$J$30,25*$L$3,IF(L26='Conception Eval'!$J$31,40*$L$3,IF(L26='Conception Eval'!$J$32,50*$L$3,"")))))</f>
        <v>0</v>
      </c>
      <c r="M76" s="33">
        <f>IF(M26='Conception Eval'!$K$28,0,IF(M26='Conception Eval'!$K$29,10*$M$3,IF(M26='Conception Eval'!$K$30,25*$M$3,IF(M26='Conception Eval'!$K$31,40*$M$3,IF(M26='Conception Eval'!$K$32,50*$M$3,"")))))</f>
        <v>0</v>
      </c>
      <c r="N76" s="33">
        <f>IF(N26='Conception Eval'!$L$28,0,IF(N26='Conception Eval'!$L$29,10*$N$3,IF(N26='Conception Eval'!$L$30,25*$N$3,IF(N26='Conception Eval'!$L$31,40*$N$3,IF(N26='Conception Eval'!$L$32,50*$N$3,"")))))</f>
        <v>0</v>
      </c>
      <c r="O76" s="33">
        <f t="shared" si="1"/>
        <v>0</v>
      </c>
      <c r="P76" s="31">
        <f t="shared" si="2"/>
        <v>0</v>
      </c>
      <c r="Q76" s="31">
        <f t="shared" si="3"/>
        <v>0</v>
      </c>
      <c r="R76" s="31">
        <f t="shared" si="4"/>
        <v>0</v>
      </c>
      <c r="S76" s="31">
        <f t="shared" si="5"/>
        <v>0</v>
      </c>
      <c r="T76" s="31">
        <f t="shared" si="6"/>
        <v>0</v>
      </c>
      <c r="U76" s="31">
        <f t="shared" si="7"/>
        <v>0</v>
      </c>
      <c r="V76" s="31">
        <f t="shared" si="8"/>
        <v>0</v>
      </c>
      <c r="W76" s="31">
        <f t="shared" si="9"/>
        <v>0</v>
      </c>
      <c r="X76" s="31">
        <f t="shared" si="10"/>
        <v>0</v>
      </c>
      <c r="Y76" s="31">
        <f t="shared" si="11"/>
        <v>0</v>
      </c>
    </row>
    <row r="77" spans="4:25" s="31" customFormat="1" ht="9" hidden="1" customHeight="1" x14ac:dyDescent="0.25">
      <c r="D77" s="31">
        <f>PRODUCT(SUM(E77:N77)/SUM($E$3:N25,-O77))</f>
        <v>0</v>
      </c>
      <c r="E77" s="33">
        <f>IF(E27='Conception Eval'!$C$28,0,IF(E27='Conception Eval'!$C$29,10*$E$3,IF(E27='Conception Eval'!$C$30,25*$E$3,IF(E27='Conception Eval'!$C$31,40*$E$3,IF(E27='Conception Eval'!$C$32,50*$E$3,"")))))</f>
        <v>0</v>
      </c>
      <c r="F77" s="33">
        <f>IF(F27='Conception Eval'!$D$28,0,IF(F27='Conception Eval'!$D$29,10*$F$3,IF(F27='Conception Eval'!$D$30,25*$F$3,IF(F27='Conception Eval'!$D$31,40*$F$3,IF(F27='Conception Eval'!$D$32,50*$F$3,"")))))</f>
        <v>0</v>
      </c>
      <c r="G77" s="33">
        <f>IF(G27='Conception Eval'!$E$28,0,IF(G27='Conception Eval'!$E$29,10*$G$3,IF(G27='Conception Eval'!$E$30,25*$G$3,IF(G27='Conception Eval'!$E$31,40*$G$3,IF(G27='Conception Eval'!$E$32,50*$G$3,"")))))</f>
        <v>0</v>
      </c>
      <c r="H77" s="33">
        <f>IF(H27='Conception Eval'!$F$28,0,IF(H27='Conception Eval'!$F$29,10*$H$3,IF(H27='Conception Eval'!$F$30,25*$H$3,IF(H27='Conception Eval'!$F$31,40*$H$3,IF(H27='Conception Eval'!$F$32,50*$H$3,"")))))</f>
        <v>0</v>
      </c>
      <c r="I77" s="33">
        <f>IF(I27='Conception Eval'!$G$28,0,IF(I27='Conception Eval'!$G$29,10*$I$3,IF(I27='Conception Eval'!$G$30,25*$I$3,IF(I27='Conception Eval'!$G$31,40*$I$3,IF(I27='Conception Eval'!$G$32,50*$I$3,"")))))</f>
        <v>0</v>
      </c>
      <c r="J77" s="33">
        <f>IF(J27='Conception Eval'!$H$28,0,IF(J27='Conception Eval'!$H$29,10*$J$3,IF(J27='Conception Eval'!$H$30,25*$J$3,IF(J27='Conception Eval'!$H$31,40*$J$3,IF(J27='Conception Eval'!$H$32,50*$J$3,"")))))</f>
        <v>0</v>
      </c>
      <c r="K77" s="33">
        <f>IF(K27='Conception Eval'!$I$28,0,IF(K27='Conception Eval'!$I$29,10*$K$3,IF(K27='Conception Eval'!$I$30,25*$K$3,IF(K27='Conception Eval'!$I$31,40*$K$3,IF(K27='Conception Eval'!$I$32,50*$K$3,"")))))</f>
        <v>0</v>
      </c>
      <c r="L77" s="33">
        <f>IF(L27='Conception Eval'!$J$28,0,IF(L27='Conception Eval'!$J$29,10*$L$3,IF(L27='Conception Eval'!$J$30,25*$L$3,IF(L27='Conception Eval'!$J$31,40*$L$3,IF(L27='Conception Eval'!$J$32,50*$L$3,"")))))</f>
        <v>0</v>
      </c>
      <c r="M77" s="33">
        <f>IF(M27='Conception Eval'!$K$28,0,IF(M27='Conception Eval'!$K$29,10*$M$3,IF(M27='Conception Eval'!$K$30,25*$M$3,IF(M27='Conception Eval'!$K$31,40*$M$3,IF(M27='Conception Eval'!$K$32,50*$M$3,"")))))</f>
        <v>0</v>
      </c>
      <c r="N77" s="33">
        <f>IF(N27='Conception Eval'!$L$28,0,IF(N27='Conception Eval'!$L$29,10*$N$3,IF(N27='Conception Eval'!$L$30,25*$N$3,IF(N27='Conception Eval'!$L$31,40*$N$3,IF(N27='Conception Eval'!$L$32,50*$N$3,"")))))</f>
        <v>0</v>
      </c>
      <c r="O77" s="33">
        <f t="shared" si="1"/>
        <v>0</v>
      </c>
      <c r="P77" s="31">
        <f t="shared" si="2"/>
        <v>0</v>
      </c>
      <c r="Q77" s="31">
        <f t="shared" si="3"/>
        <v>0</v>
      </c>
      <c r="R77" s="31">
        <f t="shared" si="4"/>
        <v>0</v>
      </c>
      <c r="S77" s="31">
        <f t="shared" si="5"/>
        <v>0</v>
      </c>
      <c r="T77" s="31">
        <f t="shared" si="6"/>
        <v>0</v>
      </c>
      <c r="U77" s="31">
        <f t="shared" si="7"/>
        <v>0</v>
      </c>
      <c r="V77" s="31">
        <f t="shared" si="8"/>
        <v>0</v>
      </c>
      <c r="W77" s="31">
        <f t="shared" si="9"/>
        <v>0</v>
      </c>
      <c r="X77" s="31">
        <f t="shared" si="10"/>
        <v>0</v>
      </c>
      <c r="Y77" s="31">
        <f t="shared" si="11"/>
        <v>0</v>
      </c>
    </row>
    <row r="78" spans="4:25" s="31" customFormat="1" ht="9" hidden="1" customHeight="1" x14ac:dyDescent="0.25">
      <c r="D78" s="31">
        <f>PRODUCT(SUM(E78:N78)/SUM($E$3:N26,-O78))</f>
        <v>0</v>
      </c>
      <c r="E78" s="33">
        <f>IF(E28='Conception Eval'!$C$28,0,IF(E28='Conception Eval'!$C$29,10*$E$3,IF(E28='Conception Eval'!$C$30,25*$E$3,IF(E28='Conception Eval'!$C$31,40*$E$3,IF(E28='Conception Eval'!$C$32,50*$E$3,"")))))</f>
        <v>0</v>
      </c>
      <c r="F78" s="33">
        <f>IF(F28='Conception Eval'!$D$28,0,IF(F28='Conception Eval'!$D$29,10*$F$3,IF(F28='Conception Eval'!$D$30,25*$F$3,IF(F28='Conception Eval'!$D$31,40*$F$3,IF(F28='Conception Eval'!$D$32,50*$F$3,"")))))</f>
        <v>0</v>
      </c>
      <c r="G78" s="33">
        <f>IF(G28='Conception Eval'!$E$28,0,IF(G28='Conception Eval'!$E$29,10*$G$3,IF(G28='Conception Eval'!$E$30,25*$G$3,IF(G28='Conception Eval'!$E$31,40*$G$3,IF(G28='Conception Eval'!$E$32,50*$G$3,"")))))</f>
        <v>0</v>
      </c>
      <c r="H78" s="33">
        <f>IF(H28='Conception Eval'!$F$28,0,IF(H28='Conception Eval'!$F$29,10*$H$3,IF(H28='Conception Eval'!$F$30,25*$H$3,IF(H28='Conception Eval'!$F$31,40*$H$3,IF(H28='Conception Eval'!$F$32,50*$H$3,"")))))</f>
        <v>0</v>
      </c>
      <c r="I78" s="33">
        <f>IF(I28='Conception Eval'!$G$28,0,IF(I28='Conception Eval'!$G$29,10*$I$3,IF(I28='Conception Eval'!$G$30,25*$I$3,IF(I28='Conception Eval'!$G$31,40*$I$3,IF(I28='Conception Eval'!$G$32,50*$I$3,"")))))</f>
        <v>0</v>
      </c>
      <c r="J78" s="33">
        <f>IF(J28='Conception Eval'!$H$28,0,IF(J28='Conception Eval'!$H$29,10*$J$3,IF(J28='Conception Eval'!$H$30,25*$J$3,IF(J28='Conception Eval'!$H$31,40*$J$3,IF(J28='Conception Eval'!$H$32,50*$J$3,"")))))</f>
        <v>0</v>
      </c>
      <c r="K78" s="33">
        <f>IF(K28='Conception Eval'!$I$28,0,IF(K28='Conception Eval'!$I$29,10*$K$3,IF(K28='Conception Eval'!$I$30,25*$K$3,IF(K28='Conception Eval'!$I$31,40*$K$3,IF(K28='Conception Eval'!$I$32,50*$K$3,"")))))</f>
        <v>0</v>
      </c>
      <c r="L78" s="33">
        <f>IF(L28='Conception Eval'!$J$28,0,IF(L28='Conception Eval'!$J$29,10*$L$3,IF(L28='Conception Eval'!$J$30,25*$L$3,IF(L28='Conception Eval'!$J$31,40*$L$3,IF(L28='Conception Eval'!$J$32,50*$L$3,"")))))</f>
        <v>0</v>
      </c>
      <c r="M78" s="33">
        <f>IF(M28='Conception Eval'!$K$28,0,IF(M28='Conception Eval'!$K$29,10*$M$3,IF(M28='Conception Eval'!$K$30,25*$M$3,IF(M28='Conception Eval'!$K$31,40*$M$3,IF(M28='Conception Eval'!$K$32,50*$M$3,"")))))</f>
        <v>0</v>
      </c>
      <c r="N78" s="33">
        <f>IF(N28='Conception Eval'!$L$28,0,IF(N28='Conception Eval'!$L$29,10*$N$3,IF(N28='Conception Eval'!$L$30,25*$N$3,IF(N28='Conception Eval'!$L$31,40*$N$3,IF(N28='Conception Eval'!$L$32,50*$N$3,"")))))</f>
        <v>0</v>
      </c>
      <c r="O78" s="33">
        <f t="shared" si="1"/>
        <v>0</v>
      </c>
      <c r="P78" s="31">
        <f t="shared" si="2"/>
        <v>0</v>
      </c>
      <c r="Q78" s="31">
        <f t="shared" si="3"/>
        <v>0</v>
      </c>
      <c r="R78" s="31">
        <f t="shared" si="4"/>
        <v>0</v>
      </c>
      <c r="S78" s="31">
        <f t="shared" si="5"/>
        <v>0</v>
      </c>
      <c r="T78" s="31">
        <f t="shared" si="6"/>
        <v>0</v>
      </c>
      <c r="U78" s="31">
        <f t="shared" si="7"/>
        <v>0</v>
      </c>
      <c r="V78" s="31">
        <f t="shared" si="8"/>
        <v>0</v>
      </c>
      <c r="W78" s="31">
        <f t="shared" si="9"/>
        <v>0</v>
      </c>
      <c r="X78" s="31">
        <f t="shared" si="10"/>
        <v>0</v>
      </c>
      <c r="Y78" s="31">
        <f t="shared" si="11"/>
        <v>0</v>
      </c>
    </row>
    <row r="79" spans="4:25" s="31" customFormat="1" ht="9" hidden="1" customHeight="1" x14ac:dyDescent="0.25">
      <c r="D79" s="31">
        <f>PRODUCT(SUM(E79:N79)/SUM($E$3:N27,-O79))</f>
        <v>0</v>
      </c>
      <c r="E79" s="33">
        <f>IF(E29='Conception Eval'!$C$28,0,IF(E29='Conception Eval'!$C$29,10*$E$3,IF(E29='Conception Eval'!$C$30,25*$E$3,IF(E29='Conception Eval'!$C$31,40*$E$3,IF(E29='Conception Eval'!$C$32,50*$E$3,"")))))</f>
        <v>0</v>
      </c>
      <c r="F79" s="33">
        <f>IF(F29='Conception Eval'!$D$28,0,IF(F29='Conception Eval'!$D$29,10*$F$3,IF(F29='Conception Eval'!$D$30,25*$F$3,IF(F29='Conception Eval'!$D$31,40*$F$3,IF(F29='Conception Eval'!$D$32,50*$F$3,"")))))</f>
        <v>0</v>
      </c>
      <c r="G79" s="33">
        <f>IF(G29='Conception Eval'!$E$28,0,IF(G29='Conception Eval'!$E$29,10*$G$3,IF(G29='Conception Eval'!$E$30,25*$G$3,IF(G29='Conception Eval'!$E$31,40*$G$3,IF(G29='Conception Eval'!$E$32,50*$G$3,"")))))</f>
        <v>0</v>
      </c>
      <c r="H79" s="33">
        <f>IF(H29='Conception Eval'!$F$28,0,IF(H29='Conception Eval'!$F$29,10*$H$3,IF(H29='Conception Eval'!$F$30,25*$H$3,IF(H29='Conception Eval'!$F$31,40*$H$3,IF(H29='Conception Eval'!$F$32,50*$H$3,"")))))</f>
        <v>0</v>
      </c>
      <c r="I79" s="33">
        <f>IF(I29='Conception Eval'!$G$28,0,IF(I29='Conception Eval'!$G$29,10*$I$3,IF(I29='Conception Eval'!$G$30,25*$I$3,IF(I29='Conception Eval'!$G$31,40*$I$3,IF(I29='Conception Eval'!$G$32,50*$I$3,"")))))</f>
        <v>0</v>
      </c>
      <c r="J79" s="33">
        <f>IF(J29='Conception Eval'!$H$28,0,IF(J29='Conception Eval'!$H$29,10*$J$3,IF(J29='Conception Eval'!$H$30,25*$J$3,IF(J29='Conception Eval'!$H$31,40*$J$3,IF(J29='Conception Eval'!$H$32,50*$J$3,"")))))</f>
        <v>0</v>
      </c>
      <c r="K79" s="33">
        <f>IF(K29='Conception Eval'!$I$28,0,IF(K29='Conception Eval'!$I$29,10*$K$3,IF(K29='Conception Eval'!$I$30,25*$K$3,IF(K29='Conception Eval'!$I$31,40*$K$3,IF(K29='Conception Eval'!$I$32,50*$K$3,"")))))</f>
        <v>0</v>
      </c>
      <c r="L79" s="33">
        <f>IF(L29='Conception Eval'!$J$28,0,IF(L29='Conception Eval'!$J$29,10*$L$3,IF(L29='Conception Eval'!$J$30,25*$L$3,IF(L29='Conception Eval'!$J$31,40*$L$3,IF(L29='Conception Eval'!$J$32,50*$L$3,"")))))</f>
        <v>0</v>
      </c>
      <c r="M79" s="33">
        <f>IF(M29='Conception Eval'!$K$28,0,IF(M29='Conception Eval'!$K$29,10*$M$3,IF(M29='Conception Eval'!$K$30,25*$M$3,IF(M29='Conception Eval'!$K$31,40*$M$3,IF(M29='Conception Eval'!$K$32,50*$M$3,"")))))</f>
        <v>0</v>
      </c>
      <c r="N79" s="33">
        <f>IF(N29='Conception Eval'!$L$28,0,IF(N29='Conception Eval'!$L$29,10*$N$3,IF(N29='Conception Eval'!$L$30,25*$N$3,IF(N29='Conception Eval'!$L$31,40*$N$3,IF(N29='Conception Eval'!$L$32,50*$N$3,"")))))</f>
        <v>0</v>
      </c>
      <c r="O79" s="33">
        <f t="shared" si="1"/>
        <v>0</v>
      </c>
      <c r="P79" s="31">
        <f t="shared" si="2"/>
        <v>0</v>
      </c>
      <c r="Q79" s="31">
        <f t="shared" si="3"/>
        <v>0</v>
      </c>
      <c r="R79" s="31">
        <f t="shared" si="4"/>
        <v>0</v>
      </c>
      <c r="S79" s="31">
        <f t="shared" si="5"/>
        <v>0</v>
      </c>
      <c r="T79" s="31">
        <f t="shared" si="6"/>
        <v>0</v>
      </c>
      <c r="U79" s="31">
        <f t="shared" si="7"/>
        <v>0</v>
      </c>
      <c r="V79" s="31">
        <f t="shared" si="8"/>
        <v>0</v>
      </c>
      <c r="W79" s="31">
        <f t="shared" si="9"/>
        <v>0</v>
      </c>
      <c r="X79" s="31">
        <f t="shared" si="10"/>
        <v>0</v>
      </c>
      <c r="Y79" s="31">
        <f t="shared" si="11"/>
        <v>0</v>
      </c>
    </row>
    <row r="80" spans="4:25" s="31" customFormat="1" ht="9" hidden="1" customHeight="1" x14ac:dyDescent="0.25">
      <c r="D80" s="31">
        <f>PRODUCT(SUM(E80:N80)/SUM($E$3:N28,-O80))</f>
        <v>0</v>
      </c>
      <c r="E80" s="33">
        <f>IF(E30='Conception Eval'!$C$28,0,IF(E30='Conception Eval'!$C$29,10*$E$3,IF(E30='Conception Eval'!$C$30,25*$E$3,IF(E30='Conception Eval'!$C$31,40*$E$3,IF(E30='Conception Eval'!$C$32,50*$E$3,"")))))</f>
        <v>0</v>
      </c>
      <c r="F80" s="33">
        <f>IF(F30='Conception Eval'!$D$28,0,IF(F30='Conception Eval'!$D$29,10*$F$3,IF(F30='Conception Eval'!$D$30,25*$F$3,IF(F30='Conception Eval'!$D$31,40*$F$3,IF(F30='Conception Eval'!$D$32,50*$F$3,"")))))</f>
        <v>0</v>
      </c>
      <c r="G80" s="33">
        <f>IF(G30='Conception Eval'!$E$28,0,IF(G30='Conception Eval'!$E$29,10*$G$3,IF(G30='Conception Eval'!$E$30,25*$G$3,IF(G30='Conception Eval'!$E$31,40*$G$3,IF(G30='Conception Eval'!$E$32,50*$G$3,"")))))</f>
        <v>0</v>
      </c>
      <c r="H80" s="33">
        <f>IF(H30='Conception Eval'!$F$28,0,IF(H30='Conception Eval'!$F$29,10*$H$3,IF(H30='Conception Eval'!$F$30,25*$H$3,IF(H30='Conception Eval'!$F$31,40*$H$3,IF(H30='Conception Eval'!$F$32,50*$H$3,"")))))</f>
        <v>0</v>
      </c>
      <c r="I80" s="33">
        <f>IF(I30='Conception Eval'!$G$28,0,IF(I30='Conception Eval'!$G$29,10*$I$3,IF(I30='Conception Eval'!$G$30,25*$I$3,IF(I30='Conception Eval'!$G$31,40*$I$3,IF(I30='Conception Eval'!$G$32,50*$I$3,"")))))</f>
        <v>0</v>
      </c>
      <c r="J80" s="33">
        <f>IF(J30='Conception Eval'!$H$28,0,IF(J30='Conception Eval'!$H$29,10*$J$3,IF(J30='Conception Eval'!$H$30,25*$J$3,IF(J30='Conception Eval'!$H$31,40*$J$3,IF(J30='Conception Eval'!$H$32,50*$J$3,"")))))</f>
        <v>0</v>
      </c>
      <c r="K80" s="33">
        <f>IF(K30='Conception Eval'!$I$28,0,IF(K30='Conception Eval'!$I$29,10*$K$3,IF(K30='Conception Eval'!$I$30,25*$K$3,IF(K30='Conception Eval'!$I$31,40*$K$3,IF(K30='Conception Eval'!$I$32,50*$K$3,"")))))</f>
        <v>0</v>
      </c>
      <c r="L80" s="33">
        <f>IF(L30='Conception Eval'!$J$28,0,IF(L30='Conception Eval'!$J$29,10*$L$3,IF(L30='Conception Eval'!$J$30,25*$L$3,IF(L30='Conception Eval'!$J$31,40*$L$3,IF(L30='Conception Eval'!$J$32,50*$L$3,"")))))</f>
        <v>0</v>
      </c>
      <c r="M80" s="33">
        <f>IF(M30='Conception Eval'!$K$28,0,IF(M30='Conception Eval'!$K$29,10*$M$3,IF(M30='Conception Eval'!$K$30,25*$M$3,IF(M30='Conception Eval'!$K$31,40*$M$3,IF(M30='Conception Eval'!$K$32,50*$M$3,"")))))</f>
        <v>0</v>
      </c>
      <c r="N80" s="33">
        <f>IF(N30='Conception Eval'!$L$28,0,IF(N30='Conception Eval'!$L$29,10*$N$3,IF(N30='Conception Eval'!$L$30,25*$N$3,IF(N30='Conception Eval'!$L$31,40*$N$3,IF(N30='Conception Eval'!$L$32,50*$N$3,"")))))</f>
        <v>0</v>
      </c>
      <c r="O80" s="33">
        <f t="shared" si="1"/>
        <v>0</v>
      </c>
      <c r="P80" s="31">
        <f t="shared" si="2"/>
        <v>0</v>
      </c>
      <c r="Q80" s="31">
        <f t="shared" si="3"/>
        <v>0</v>
      </c>
      <c r="R80" s="31">
        <f t="shared" si="4"/>
        <v>0</v>
      </c>
      <c r="S80" s="31">
        <f t="shared" si="5"/>
        <v>0</v>
      </c>
      <c r="T80" s="31">
        <f t="shared" si="6"/>
        <v>0</v>
      </c>
      <c r="U80" s="31">
        <f t="shared" si="7"/>
        <v>0</v>
      </c>
      <c r="V80" s="31">
        <f t="shared" si="8"/>
        <v>0</v>
      </c>
      <c r="W80" s="31">
        <f t="shared" si="9"/>
        <v>0</v>
      </c>
      <c r="X80" s="31">
        <f t="shared" si="10"/>
        <v>0</v>
      </c>
      <c r="Y80" s="31">
        <f t="shared" si="11"/>
        <v>0</v>
      </c>
    </row>
    <row r="81" spans="4:25" s="31" customFormat="1" ht="9" hidden="1" customHeight="1" x14ac:dyDescent="0.25">
      <c r="D81" s="31">
        <f>PRODUCT(SUM(E81:N81)/SUM($E$3:N29,-O81))</f>
        <v>0</v>
      </c>
      <c r="E81" s="33">
        <f>IF(E31='Conception Eval'!$C$28,0,IF(E31='Conception Eval'!$C$29,10*$E$3,IF(E31='Conception Eval'!$C$30,25*$E$3,IF(E31='Conception Eval'!$C$31,40*$E$3,IF(E31='Conception Eval'!$C$32,50*$E$3,"")))))</f>
        <v>0</v>
      </c>
      <c r="F81" s="33">
        <f>IF(F31='Conception Eval'!$D$28,0,IF(F31='Conception Eval'!$D$29,10*$F$3,IF(F31='Conception Eval'!$D$30,25*$F$3,IF(F31='Conception Eval'!$D$31,40*$F$3,IF(F31='Conception Eval'!$D$32,50*$F$3,"")))))</f>
        <v>0</v>
      </c>
      <c r="G81" s="33">
        <f>IF(G31='Conception Eval'!$E$28,0,IF(G31='Conception Eval'!$E$29,10*$G$3,IF(G31='Conception Eval'!$E$30,25*$G$3,IF(G31='Conception Eval'!$E$31,40*$G$3,IF(G31='Conception Eval'!$E$32,50*$G$3,"")))))</f>
        <v>0</v>
      </c>
      <c r="H81" s="33">
        <f>IF(H31='Conception Eval'!$F$28,0,IF(H31='Conception Eval'!$F$29,10*$H$3,IF(H31='Conception Eval'!$F$30,25*$H$3,IF(H31='Conception Eval'!$F$31,40*$H$3,IF(H31='Conception Eval'!$F$32,50*$H$3,"")))))</f>
        <v>0</v>
      </c>
      <c r="I81" s="33">
        <f>IF(I31='Conception Eval'!$G$28,0,IF(I31='Conception Eval'!$G$29,10*$I$3,IF(I31='Conception Eval'!$G$30,25*$I$3,IF(I31='Conception Eval'!$G$31,40*$I$3,IF(I31='Conception Eval'!$G$32,50*$I$3,"")))))</f>
        <v>0</v>
      </c>
      <c r="J81" s="33">
        <f>IF(J31='Conception Eval'!$H$28,0,IF(J31='Conception Eval'!$H$29,10*$J$3,IF(J31='Conception Eval'!$H$30,25*$J$3,IF(J31='Conception Eval'!$H$31,40*$J$3,IF(J31='Conception Eval'!$H$32,50*$J$3,"")))))</f>
        <v>0</v>
      </c>
      <c r="K81" s="33">
        <f>IF(K31='Conception Eval'!$I$28,0,IF(K31='Conception Eval'!$I$29,10*$K$3,IF(K31='Conception Eval'!$I$30,25*$K$3,IF(K31='Conception Eval'!$I$31,40*$K$3,IF(K31='Conception Eval'!$I$32,50*$K$3,"")))))</f>
        <v>0</v>
      </c>
      <c r="L81" s="33">
        <f>IF(L31='Conception Eval'!$J$28,0,IF(L31='Conception Eval'!$J$29,10*$L$3,IF(L31='Conception Eval'!$J$30,25*$L$3,IF(L31='Conception Eval'!$J$31,40*$L$3,IF(L31='Conception Eval'!$J$32,50*$L$3,"")))))</f>
        <v>0</v>
      </c>
      <c r="M81" s="33">
        <f>IF(M31='Conception Eval'!$K$28,0,IF(M31='Conception Eval'!$K$29,10*$M$3,IF(M31='Conception Eval'!$K$30,25*$M$3,IF(M31='Conception Eval'!$K$31,40*$M$3,IF(M31='Conception Eval'!$K$32,50*$M$3,"")))))</f>
        <v>0</v>
      </c>
      <c r="N81" s="33">
        <f>IF(N31='Conception Eval'!$L$28,0,IF(N31='Conception Eval'!$L$29,10*$N$3,IF(N31='Conception Eval'!$L$30,25*$N$3,IF(N31='Conception Eval'!$L$31,40*$N$3,IF(N31='Conception Eval'!$L$32,50*$N$3,"")))))</f>
        <v>0</v>
      </c>
      <c r="O81" s="33">
        <f t="shared" si="1"/>
        <v>0</v>
      </c>
      <c r="P81" s="31">
        <f t="shared" si="2"/>
        <v>0</v>
      </c>
      <c r="Q81" s="31">
        <f t="shared" si="3"/>
        <v>0</v>
      </c>
      <c r="R81" s="31">
        <f t="shared" si="4"/>
        <v>0</v>
      </c>
      <c r="S81" s="31">
        <f t="shared" si="5"/>
        <v>0</v>
      </c>
      <c r="T81" s="31">
        <f t="shared" si="6"/>
        <v>0</v>
      </c>
      <c r="U81" s="31">
        <f t="shared" si="7"/>
        <v>0</v>
      </c>
      <c r="V81" s="31">
        <f t="shared" si="8"/>
        <v>0</v>
      </c>
      <c r="W81" s="31">
        <f t="shared" si="9"/>
        <v>0</v>
      </c>
      <c r="X81" s="31">
        <f t="shared" si="10"/>
        <v>0</v>
      </c>
      <c r="Y81" s="31">
        <f t="shared" si="11"/>
        <v>0</v>
      </c>
    </row>
    <row r="82" spans="4:25" s="31" customFormat="1" ht="9" hidden="1" customHeight="1" x14ac:dyDescent="0.25">
      <c r="D82" s="31">
        <f>PRODUCT(SUM(E82:N82)/SUM($E$3:N30,-O82))</f>
        <v>0</v>
      </c>
      <c r="E82" s="33">
        <f>IF(E32='Conception Eval'!$C$28,0,IF(E32='Conception Eval'!$C$29,10*$E$3,IF(E32='Conception Eval'!$C$30,25*$E$3,IF(E32='Conception Eval'!$C$31,40*$E$3,IF(E32='Conception Eval'!$C$32,50*$E$3,"")))))</f>
        <v>0</v>
      </c>
      <c r="F82" s="33">
        <f>IF(F32='Conception Eval'!$D$28,0,IF(F32='Conception Eval'!$D$29,10*$F$3,IF(F32='Conception Eval'!$D$30,25*$F$3,IF(F32='Conception Eval'!$D$31,40*$F$3,IF(F32='Conception Eval'!$D$32,50*$F$3,"")))))</f>
        <v>0</v>
      </c>
      <c r="G82" s="33">
        <f>IF(G32='Conception Eval'!$E$28,0,IF(G32='Conception Eval'!$E$29,10*$G$3,IF(G32='Conception Eval'!$E$30,25*$G$3,IF(G32='Conception Eval'!$E$31,40*$G$3,IF(G32='Conception Eval'!$E$32,50*$G$3,"")))))</f>
        <v>0</v>
      </c>
      <c r="H82" s="33">
        <f>IF(H32='Conception Eval'!$F$28,0,IF(H32='Conception Eval'!$F$29,10*$H$3,IF(H32='Conception Eval'!$F$30,25*$H$3,IF(H32='Conception Eval'!$F$31,40*$H$3,IF(H32='Conception Eval'!$F$32,50*$H$3,"")))))</f>
        <v>0</v>
      </c>
      <c r="I82" s="33">
        <f>IF(I32='Conception Eval'!$G$28,0,IF(I32='Conception Eval'!$G$29,10*$I$3,IF(I32='Conception Eval'!$G$30,25*$I$3,IF(I32='Conception Eval'!$G$31,40*$I$3,IF(I32='Conception Eval'!$G$32,50*$I$3,"")))))</f>
        <v>0</v>
      </c>
      <c r="J82" s="33">
        <f>IF(J32='Conception Eval'!$H$28,0,IF(J32='Conception Eval'!$H$29,10*$J$3,IF(J32='Conception Eval'!$H$30,25*$J$3,IF(J32='Conception Eval'!$H$31,40*$J$3,IF(J32='Conception Eval'!$H$32,50*$J$3,"")))))</f>
        <v>0</v>
      </c>
      <c r="K82" s="33">
        <f>IF(K32='Conception Eval'!$I$28,0,IF(K32='Conception Eval'!$I$29,10*$K$3,IF(K32='Conception Eval'!$I$30,25*$K$3,IF(K32='Conception Eval'!$I$31,40*$K$3,IF(K32='Conception Eval'!$I$32,50*$K$3,"")))))</f>
        <v>0</v>
      </c>
      <c r="L82" s="33">
        <f>IF(L32='Conception Eval'!$J$28,0,IF(L32='Conception Eval'!$J$29,10*$L$3,IF(L32='Conception Eval'!$J$30,25*$L$3,IF(L32='Conception Eval'!$J$31,40*$L$3,IF(L32='Conception Eval'!$J$32,50*$L$3,"")))))</f>
        <v>0</v>
      </c>
      <c r="M82" s="33">
        <f>IF(M32='Conception Eval'!$K$28,0,IF(M32='Conception Eval'!$K$29,10*$M$3,IF(M32='Conception Eval'!$K$30,25*$M$3,IF(M32='Conception Eval'!$K$31,40*$M$3,IF(M32='Conception Eval'!$K$32,50*$M$3,"")))))</f>
        <v>0</v>
      </c>
      <c r="N82" s="33">
        <f>IF(N32='Conception Eval'!$L$28,0,IF(N32='Conception Eval'!$L$29,10*$N$3,IF(N32='Conception Eval'!$L$30,25*$N$3,IF(N32='Conception Eval'!$L$31,40*$N$3,IF(N32='Conception Eval'!$L$32,50*$N$3,"")))))</f>
        <v>0</v>
      </c>
      <c r="O82" s="33">
        <f t="shared" si="1"/>
        <v>0</v>
      </c>
      <c r="P82" s="31">
        <f t="shared" si="2"/>
        <v>0</v>
      </c>
      <c r="Q82" s="31">
        <f t="shared" si="3"/>
        <v>0</v>
      </c>
      <c r="R82" s="31">
        <f t="shared" si="4"/>
        <v>0</v>
      </c>
      <c r="S82" s="31">
        <f t="shared" si="5"/>
        <v>0</v>
      </c>
      <c r="T82" s="31">
        <f t="shared" si="6"/>
        <v>0</v>
      </c>
      <c r="U82" s="31">
        <f t="shared" si="7"/>
        <v>0</v>
      </c>
      <c r="V82" s="31">
        <f t="shared" si="8"/>
        <v>0</v>
      </c>
      <c r="W82" s="31">
        <f t="shared" si="9"/>
        <v>0</v>
      </c>
      <c r="X82" s="31">
        <f t="shared" si="10"/>
        <v>0</v>
      </c>
      <c r="Y82" s="31">
        <f t="shared" si="11"/>
        <v>0</v>
      </c>
    </row>
    <row r="83" spans="4:25" s="31" customFormat="1" ht="9" hidden="1" customHeight="1" x14ac:dyDescent="0.25">
      <c r="D83" s="31">
        <f>PRODUCT(SUM(E83:N83)/SUM($E$3:N31,-O83))</f>
        <v>0</v>
      </c>
      <c r="E83" s="33">
        <f>IF(E33='Conception Eval'!$C$28,0,IF(E33='Conception Eval'!$C$29,10*$E$3,IF(E33='Conception Eval'!$C$30,25*$E$3,IF(E33='Conception Eval'!$C$31,40*$E$3,IF(E33='Conception Eval'!$C$32,50*$E$3,"")))))</f>
        <v>0</v>
      </c>
      <c r="F83" s="33">
        <f>IF(F33='Conception Eval'!$D$28,0,IF(F33='Conception Eval'!$D$29,10*$F$3,IF(F33='Conception Eval'!$D$30,25*$F$3,IF(F33='Conception Eval'!$D$31,40*$F$3,IF(F33='Conception Eval'!$D$32,50*$F$3,"")))))</f>
        <v>0</v>
      </c>
      <c r="G83" s="33">
        <f>IF(G33='Conception Eval'!$E$28,0,IF(G33='Conception Eval'!$E$29,10*$G$3,IF(G33='Conception Eval'!$E$30,25*$G$3,IF(G33='Conception Eval'!$E$31,40*$G$3,IF(G33='Conception Eval'!$E$32,50*$G$3,"")))))</f>
        <v>0</v>
      </c>
      <c r="H83" s="33">
        <f>IF(H33='Conception Eval'!$F$28,0,IF(H33='Conception Eval'!$F$29,10*$H$3,IF(H33='Conception Eval'!$F$30,25*$H$3,IF(H33='Conception Eval'!$F$31,40*$H$3,IF(H33='Conception Eval'!$F$32,50*$H$3,"")))))</f>
        <v>0</v>
      </c>
      <c r="I83" s="33">
        <f>IF(I33='Conception Eval'!$G$28,0,IF(I33='Conception Eval'!$G$29,10*$I$3,IF(I33='Conception Eval'!$G$30,25*$I$3,IF(I33='Conception Eval'!$G$31,40*$I$3,IF(I33='Conception Eval'!$G$32,50*$I$3,"")))))</f>
        <v>0</v>
      </c>
      <c r="J83" s="33">
        <f>IF(J33='Conception Eval'!$H$28,0,IF(J33='Conception Eval'!$H$29,10*$J$3,IF(J33='Conception Eval'!$H$30,25*$J$3,IF(J33='Conception Eval'!$H$31,40*$J$3,IF(J33='Conception Eval'!$H$32,50*$J$3,"")))))</f>
        <v>0</v>
      </c>
      <c r="K83" s="33">
        <f>IF(K33='Conception Eval'!$I$28,0,IF(K33='Conception Eval'!$I$29,10*$K$3,IF(K33='Conception Eval'!$I$30,25*$K$3,IF(K33='Conception Eval'!$I$31,40*$K$3,IF(K33='Conception Eval'!$I$32,50*$K$3,"")))))</f>
        <v>0</v>
      </c>
      <c r="L83" s="33">
        <f>IF(L33='Conception Eval'!$J$28,0,IF(L33='Conception Eval'!$J$29,10*$L$3,IF(L33='Conception Eval'!$J$30,25*$L$3,IF(L33='Conception Eval'!$J$31,40*$L$3,IF(L33='Conception Eval'!$J$32,50*$L$3,"")))))</f>
        <v>0</v>
      </c>
      <c r="M83" s="33">
        <f>IF(M33='Conception Eval'!$K$28,0,IF(M33='Conception Eval'!$K$29,10*$M$3,IF(M33='Conception Eval'!$K$30,25*$M$3,IF(M33='Conception Eval'!$K$31,40*$M$3,IF(M33='Conception Eval'!$K$32,50*$M$3,"")))))</f>
        <v>0</v>
      </c>
      <c r="N83" s="33">
        <f>IF(N33='Conception Eval'!$L$28,0,IF(N33='Conception Eval'!$L$29,10*$N$3,IF(N33='Conception Eval'!$L$30,25*$N$3,IF(N33='Conception Eval'!$L$31,40*$N$3,IF(N33='Conception Eval'!$L$32,50*$N$3,"")))))</f>
        <v>0</v>
      </c>
      <c r="O83" s="33">
        <f t="shared" si="1"/>
        <v>0</v>
      </c>
      <c r="P83" s="31">
        <f t="shared" si="2"/>
        <v>0</v>
      </c>
      <c r="Q83" s="31">
        <f t="shared" si="3"/>
        <v>0</v>
      </c>
      <c r="R83" s="31">
        <f t="shared" si="4"/>
        <v>0</v>
      </c>
      <c r="S83" s="31">
        <f t="shared" si="5"/>
        <v>0</v>
      </c>
      <c r="T83" s="31">
        <f t="shared" si="6"/>
        <v>0</v>
      </c>
      <c r="U83" s="31">
        <f t="shared" si="7"/>
        <v>0</v>
      </c>
      <c r="V83" s="31">
        <f t="shared" si="8"/>
        <v>0</v>
      </c>
      <c r="W83" s="31">
        <f t="shared" si="9"/>
        <v>0</v>
      </c>
      <c r="X83" s="31">
        <f t="shared" si="10"/>
        <v>0</v>
      </c>
      <c r="Y83" s="31">
        <f t="shared" si="11"/>
        <v>0</v>
      </c>
    </row>
    <row r="84" spans="4:25" s="31" customFormat="1" ht="9" hidden="1" customHeight="1" x14ac:dyDescent="0.25">
      <c r="D84" s="31">
        <f>PRODUCT(SUM(E84:N84)/SUM($E$3:N32,-O84))</f>
        <v>0</v>
      </c>
      <c r="E84" s="33">
        <f>IF(E34='Conception Eval'!$C$28,0,IF(E34='Conception Eval'!$C$29,10*$E$3,IF(E34='Conception Eval'!$C$30,25*$E$3,IF(E34='Conception Eval'!$C$31,40*$E$3,IF(E34='Conception Eval'!$C$32,50*$E$3,"")))))</f>
        <v>0</v>
      </c>
      <c r="F84" s="33">
        <f>IF(F34='Conception Eval'!$D$28,0,IF(F34='Conception Eval'!$D$29,10*$F$3,IF(F34='Conception Eval'!$D$30,25*$F$3,IF(F34='Conception Eval'!$D$31,40*$F$3,IF(F34='Conception Eval'!$D$32,50*$F$3,"")))))</f>
        <v>0</v>
      </c>
      <c r="G84" s="33">
        <f>IF(G34='Conception Eval'!$E$28,0,IF(G34='Conception Eval'!$E$29,10*$G$3,IF(G34='Conception Eval'!$E$30,25*$G$3,IF(G34='Conception Eval'!$E$31,40*$G$3,IF(G34='Conception Eval'!$E$32,50*$G$3,"")))))</f>
        <v>0</v>
      </c>
      <c r="H84" s="33">
        <f>IF(H34='Conception Eval'!$F$28,0,IF(H34='Conception Eval'!$F$29,10*$H$3,IF(H34='Conception Eval'!$F$30,25*$H$3,IF(H34='Conception Eval'!$F$31,40*$H$3,IF(H34='Conception Eval'!$F$32,50*$H$3,"")))))</f>
        <v>0</v>
      </c>
      <c r="I84" s="33">
        <f>IF(I34='Conception Eval'!$G$28,0,IF(I34='Conception Eval'!$G$29,10*$I$3,IF(I34='Conception Eval'!$G$30,25*$I$3,IF(I34='Conception Eval'!$G$31,40*$I$3,IF(I34='Conception Eval'!$G$32,50*$I$3,"")))))</f>
        <v>0</v>
      </c>
      <c r="J84" s="33">
        <f>IF(J34='Conception Eval'!$H$28,0,IF(J34='Conception Eval'!$H$29,10*$J$3,IF(J34='Conception Eval'!$H$30,25*$J$3,IF(J34='Conception Eval'!$H$31,40*$J$3,IF(J34='Conception Eval'!$H$32,50*$J$3,"")))))</f>
        <v>0</v>
      </c>
      <c r="K84" s="33">
        <f>IF(K34='Conception Eval'!$I$28,0,IF(K34='Conception Eval'!$I$29,10*$K$3,IF(K34='Conception Eval'!$I$30,25*$K$3,IF(K34='Conception Eval'!$I$31,40*$K$3,IF(K34='Conception Eval'!$I$32,50*$K$3,"")))))</f>
        <v>0</v>
      </c>
      <c r="L84" s="33">
        <f>IF(L34='Conception Eval'!$J$28,0,IF(L34='Conception Eval'!$J$29,10*$L$3,IF(L34='Conception Eval'!$J$30,25*$L$3,IF(L34='Conception Eval'!$J$31,40*$L$3,IF(L34='Conception Eval'!$J$32,50*$L$3,"")))))</f>
        <v>0</v>
      </c>
      <c r="M84" s="33">
        <f>IF(M34='Conception Eval'!$K$28,0,IF(M34='Conception Eval'!$K$29,10*$M$3,IF(M34='Conception Eval'!$K$30,25*$M$3,IF(M34='Conception Eval'!$K$31,40*$M$3,IF(M34='Conception Eval'!$K$32,50*$M$3,"")))))</f>
        <v>0</v>
      </c>
      <c r="N84" s="33">
        <f>IF(N34='Conception Eval'!$L$28,0,IF(N34='Conception Eval'!$L$29,10*$N$3,IF(N34='Conception Eval'!$L$30,25*$N$3,IF(N34='Conception Eval'!$L$31,40*$N$3,IF(N34='Conception Eval'!$L$32,50*$N$3,"")))))</f>
        <v>0</v>
      </c>
      <c r="O84" s="33">
        <f t="shared" si="1"/>
        <v>0</v>
      </c>
      <c r="P84" s="31">
        <f t="shared" si="2"/>
        <v>0</v>
      </c>
      <c r="Q84" s="31">
        <f t="shared" si="3"/>
        <v>0</v>
      </c>
      <c r="R84" s="31">
        <f t="shared" si="4"/>
        <v>0</v>
      </c>
      <c r="S84" s="31">
        <f t="shared" si="5"/>
        <v>0</v>
      </c>
      <c r="T84" s="31">
        <f t="shared" si="6"/>
        <v>0</v>
      </c>
      <c r="U84" s="31">
        <f t="shared" si="7"/>
        <v>0</v>
      </c>
      <c r="V84" s="31">
        <f t="shared" si="8"/>
        <v>0</v>
      </c>
      <c r="W84" s="31">
        <f t="shared" si="9"/>
        <v>0</v>
      </c>
      <c r="X84" s="31">
        <f t="shared" si="10"/>
        <v>0</v>
      </c>
      <c r="Y84" s="31">
        <f t="shared" si="11"/>
        <v>0</v>
      </c>
    </row>
    <row r="85" spans="4:25" s="31" customFormat="1" ht="9" hidden="1" customHeight="1" x14ac:dyDescent="0.25">
      <c r="D85" s="31">
        <f>PRODUCT(SUM(E85:N85)/SUM($E$3:N33,-O85))</f>
        <v>0</v>
      </c>
      <c r="E85" s="33">
        <f>IF(E35='Conception Eval'!$C$28,0,IF(E35='Conception Eval'!$C$29,10*$E$3,IF(E35='Conception Eval'!$C$30,25*$E$3,IF(E35='Conception Eval'!$C$31,40*$E$3,IF(E35='Conception Eval'!$C$32,50*$E$3,"")))))</f>
        <v>0</v>
      </c>
      <c r="F85" s="33">
        <f>IF(F35='Conception Eval'!$D$28,0,IF(F35='Conception Eval'!$D$29,10*$F$3,IF(F35='Conception Eval'!$D$30,25*$F$3,IF(F35='Conception Eval'!$D$31,40*$F$3,IF(F35='Conception Eval'!$D$32,50*$F$3,"")))))</f>
        <v>0</v>
      </c>
      <c r="G85" s="33">
        <f>IF(G35='Conception Eval'!$E$28,0,IF(G35='Conception Eval'!$E$29,10*$G$3,IF(G35='Conception Eval'!$E$30,25*$G$3,IF(G35='Conception Eval'!$E$31,40*$G$3,IF(G35='Conception Eval'!$E$32,50*$G$3,"")))))</f>
        <v>0</v>
      </c>
      <c r="H85" s="33">
        <f>IF(H35='Conception Eval'!$F$28,0,IF(H35='Conception Eval'!$F$29,10*$H$3,IF(H35='Conception Eval'!$F$30,25*$H$3,IF(H35='Conception Eval'!$F$31,40*$H$3,IF(H35='Conception Eval'!$F$32,50*$H$3,"")))))</f>
        <v>0</v>
      </c>
      <c r="I85" s="33">
        <f>IF(I35='Conception Eval'!$G$28,0,IF(I35='Conception Eval'!$G$29,10*$I$3,IF(I35='Conception Eval'!$G$30,25*$I$3,IF(I35='Conception Eval'!$G$31,40*$I$3,IF(I35='Conception Eval'!$G$32,50*$I$3,"")))))</f>
        <v>0</v>
      </c>
      <c r="J85" s="33">
        <f>IF(J35='Conception Eval'!$H$28,0,IF(J35='Conception Eval'!$H$29,10*$J$3,IF(J35='Conception Eval'!$H$30,25*$J$3,IF(J35='Conception Eval'!$H$31,40*$J$3,IF(J35='Conception Eval'!$H$32,50*$J$3,"")))))</f>
        <v>0</v>
      </c>
      <c r="K85" s="33">
        <f>IF(K35='Conception Eval'!$I$28,0,IF(K35='Conception Eval'!$I$29,10*$K$3,IF(K35='Conception Eval'!$I$30,25*$K$3,IF(K35='Conception Eval'!$I$31,40*$K$3,IF(K35='Conception Eval'!$I$32,50*$K$3,"")))))</f>
        <v>0</v>
      </c>
      <c r="L85" s="33">
        <f>IF(L35='Conception Eval'!$J$28,0,IF(L35='Conception Eval'!$J$29,10*$L$3,IF(L35='Conception Eval'!$J$30,25*$L$3,IF(L35='Conception Eval'!$J$31,40*$L$3,IF(L35='Conception Eval'!$J$32,50*$L$3,"")))))</f>
        <v>0</v>
      </c>
      <c r="M85" s="33">
        <f>IF(M35='Conception Eval'!$K$28,0,IF(M35='Conception Eval'!$K$29,10*$M$3,IF(M35='Conception Eval'!$K$30,25*$M$3,IF(M35='Conception Eval'!$K$31,40*$M$3,IF(M35='Conception Eval'!$K$32,50*$M$3,"")))))</f>
        <v>0</v>
      </c>
      <c r="N85" s="33">
        <f>IF(N35='Conception Eval'!$L$28,0,IF(N35='Conception Eval'!$L$29,10*$N$3,IF(N35='Conception Eval'!$L$30,25*$N$3,IF(N35='Conception Eval'!$L$31,40*$N$3,IF(N35='Conception Eval'!$L$32,50*$N$3,"")))))</f>
        <v>0</v>
      </c>
      <c r="O85" s="33">
        <f t="shared" si="1"/>
        <v>0</v>
      </c>
      <c r="P85" s="31">
        <f t="shared" si="2"/>
        <v>0</v>
      </c>
      <c r="Q85" s="31">
        <f t="shared" si="3"/>
        <v>0</v>
      </c>
      <c r="R85" s="31">
        <f t="shared" si="4"/>
        <v>0</v>
      </c>
      <c r="S85" s="31">
        <f t="shared" si="5"/>
        <v>0</v>
      </c>
      <c r="T85" s="31">
        <f t="shared" si="6"/>
        <v>0</v>
      </c>
      <c r="U85" s="31">
        <f t="shared" si="7"/>
        <v>0</v>
      </c>
      <c r="V85" s="31">
        <f t="shared" si="8"/>
        <v>0</v>
      </c>
      <c r="W85" s="31">
        <f t="shared" si="9"/>
        <v>0</v>
      </c>
      <c r="X85" s="31">
        <f t="shared" si="10"/>
        <v>0</v>
      </c>
      <c r="Y85" s="31">
        <f t="shared" si="11"/>
        <v>0</v>
      </c>
    </row>
    <row r="86" spans="4:25" s="31" customFormat="1" ht="9" hidden="1" customHeight="1" x14ac:dyDescent="0.25">
      <c r="D86" s="31">
        <f>PRODUCT(SUM(E86:N86)/SUM($E$3:N34,-O86))</f>
        <v>0</v>
      </c>
      <c r="E86" s="33">
        <f>IF(E36='Conception Eval'!$C$28,0,IF(E36='Conception Eval'!$C$29,10*$E$3,IF(E36='Conception Eval'!$C$30,25*$E$3,IF(E36='Conception Eval'!$C$31,40*$E$3,IF(E36='Conception Eval'!$C$32,50*$E$3,"")))))</f>
        <v>0</v>
      </c>
      <c r="F86" s="33">
        <f>IF(F36='Conception Eval'!$D$28,0,IF(F36='Conception Eval'!$D$29,10*$F$3,IF(F36='Conception Eval'!$D$30,25*$F$3,IF(F36='Conception Eval'!$D$31,40*$F$3,IF(F36='Conception Eval'!$D$32,50*$F$3,"")))))</f>
        <v>0</v>
      </c>
      <c r="G86" s="33">
        <f>IF(G36='Conception Eval'!$E$28,0,IF(G36='Conception Eval'!$E$29,10*$G$3,IF(G36='Conception Eval'!$E$30,25*$G$3,IF(G36='Conception Eval'!$E$31,40*$G$3,IF(G36='Conception Eval'!$E$32,50*$G$3,"")))))</f>
        <v>0</v>
      </c>
      <c r="H86" s="33">
        <f>IF(H36='Conception Eval'!$F$28,0,IF(H36='Conception Eval'!$F$29,10*$H$3,IF(H36='Conception Eval'!$F$30,25*$H$3,IF(H36='Conception Eval'!$F$31,40*$H$3,IF(H36='Conception Eval'!$F$32,50*$H$3,"")))))</f>
        <v>0</v>
      </c>
      <c r="I86" s="33">
        <f>IF(I36='Conception Eval'!$G$28,0,IF(I36='Conception Eval'!$G$29,10*$I$3,IF(I36='Conception Eval'!$G$30,25*$I$3,IF(I36='Conception Eval'!$G$31,40*$I$3,IF(I36='Conception Eval'!$G$32,50*$I$3,"")))))</f>
        <v>0</v>
      </c>
      <c r="J86" s="33">
        <f>IF(J36='Conception Eval'!$H$28,0,IF(J36='Conception Eval'!$H$29,10*$J$3,IF(J36='Conception Eval'!$H$30,25*$J$3,IF(J36='Conception Eval'!$H$31,40*$J$3,IF(J36='Conception Eval'!$H$32,50*$J$3,"")))))</f>
        <v>0</v>
      </c>
      <c r="K86" s="33">
        <f>IF(K36='Conception Eval'!$I$28,0,IF(K36='Conception Eval'!$I$29,10*$K$3,IF(K36='Conception Eval'!$I$30,25*$K$3,IF(K36='Conception Eval'!$I$31,40*$K$3,IF(K36='Conception Eval'!$I$32,50*$K$3,"")))))</f>
        <v>0</v>
      </c>
      <c r="L86" s="33">
        <f>IF(L36='Conception Eval'!$J$28,0,IF(L36='Conception Eval'!$J$29,10*$L$3,IF(L36='Conception Eval'!$J$30,25*$L$3,IF(L36='Conception Eval'!$J$31,40*$L$3,IF(L36='Conception Eval'!$J$32,50*$L$3,"")))))</f>
        <v>0</v>
      </c>
      <c r="M86" s="33">
        <f>IF(M36='Conception Eval'!$K$28,0,IF(M36='Conception Eval'!$K$29,10*$M$3,IF(M36='Conception Eval'!$K$30,25*$M$3,IF(M36='Conception Eval'!$K$31,40*$M$3,IF(M36='Conception Eval'!$K$32,50*$M$3,"")))))</f>
        <v>0</v>
      </c>
      <c r="N86" s="33">
        <f>IF(N36='Conception Eval'!$L$28,0,IF(N36='Conception Eval'!$L$29,10*$N$3,IF(N36='Conception Eval'!$L$30,25*$N$3,IF(N36='Conception Eval'!$L$31,40*$N$3,IF(N36='Conception Eval'!$L$32,50*$N$3,"")))))</f>
        <v>0</v>
      </c>
      <c r="O86" s="33">
        <f t="shared" si="1"/>
        <v>0</v>
      </c>
      <c r="P86" s="31">
        <f t="shared" si="2"/>
        <v>0</v>
      </c>
      <c r="Q86" s="31">
        <f t="shared" si="3"/>
        <v>0</v>
      </c>
      <c r="R86" s="31">
        <f t="shared" si="4"/>
        <v>0</v>
      </c>
      <c r="S86" s="31">
        <f t="shared" si="5"/>
        <v>0</v>
      </c>
      <c r="T86" s="31">
        <f t="shared" si="6"/>
        <v>0</v>
      </c>
      <c r="U86" s="31">
        <f t="shared" si="7"/>
        <v>0</v>
      </c>
      <c r="V86" s="31">
        <f t="shared" si="8"/>
        <v>0</v>
      </c>
      <c r="W86" s="31">
        <f t="shared" si="9"/>
        <v>0</v>
      </c>
      <c r="X86" s="31">
        <f t="shared" si="10"/>
        <v>0</v>
      </c>
      <c r="Y86" s="31">
        <f t="shared" si="11"/>
        <v>0</v>
      </c>
    </row>
    <row r="87" spans="4:25" s="31" customFormat="1" ht="9" hidden="1" customHeight="1" x14ac:dyDescent="0.25">
      <c r="D87" s="31">
        <f>PRODUCT(SUM(E87:N87)/SUM($E$3:N35,-O87))</f>
        <v>0</v>
      </c>
      <c r="E87" s="33">
        <f>IF(E37='Conception Eval'!$C$28,0,IF(E37='Conception Eval'!$C$29,10*$E$3,IF(E37='Conception Eval'!$C$30,25*$E$3,IF(E37='Conception Eval'!$C$31,40*$E$3,IF(E37='Conception Eval'!$C$32,50*$E$3,"")))))</f>
        <v>0</v>
      </c>
      <c r="F87" s="33">
        <f>IF(F37='Conception Eval'!$D$28,0,IF(F37='Conception Eval'!$D$29,10*$F$3,IF(F37='Conception Eval'!$D$30,25*$F$3,IF(F37='Conception Eval'!$D$31,40*$F$3,IF(F37='Conception Eval'!$D$32,50*$F$3,"")))))</f>
        <v>0</v>
      </c>
      <c r="G87" s="33">
        <f>IF(G37='Conception Eval'!$E$28,0,IF(G37='Conception Eval'!$E$29,10*$G$3,IF(G37='Conception Eval'!$E$30,25*$G$3,IF(G37='Conception Eval'!$E$31,40*$G$3,IF(G37='Conception Eval'!$E$32,50*$G$3,"")))))</f>
        <v>0</v>
      </c>
      <c r="H87" s="33">
        <f>IF(H37='Conception Eval'!$F$28,0,IF(H37='Conception Eval'!$F$29,10*$H$3,IF(H37='Conception Eval'!$F$30,25*$H$3,IF(H37='Conception Eval'!$F$31,40*$H$3,IF(H37='Conception Eval'!$F$32,50*$H$3,"")))))</f>
        <v>0</v>
      </c>
      <c r="I87" s="33">
        <f>IF(I37='Conception Eval'!$G$28,0,IF(I37='Conception Eval'!$G$29,10*$I$3,IF(I37='Conception Eval'!$G$30,25*$I$3,IF(I37='Conception Eval'!$G$31,40*$I$3,IF(I37='Conception Eval'!$G$32,50*$I$3,"")))))</f>
        <v>0</v>
      </c>
      <c r="J87" s="33">
        <f>IF(J37='Conception Eval'!$H$28,0,IF(J37='Conception Eval'!$H$29,10*$J$3,IF(J37='Conception Eval'!$H$30,25*$J$3,IF(J37='Conception Eval'!$H$31,40*$J$3,IF(J37='Conception Eval'!$H$32,50*$J$3,"")))))</f>
        <v>0</v>
      </c>
      <c r="K87" s="33">
        <f>IF(K37='Conception Eval'!$I$28,0,IF(K37='Conception Eval'!$I$29,10*$K$3,IF(K37='Conception Eval'!$I$30,25*$K$3,IF(K37='Conception Eval'!$I$31,40*$K$3,IF(K37='Conception Eval'!$I$32,50*$K$3,"")))))</f>
        <v>0</v>
      </c>
      <c r="L87" s="33">
        <f>IF(L37='Conception Eval'!$J$28,0,IF(L37='Conception Eval'!$J$29,10*$L$3,IF(L37='Conception Eval'!$J$30,25*$L$3,IF(L37='Conception Eval'!$J$31,40*$L$3,IF(L37='Conception Eval'!$J$32,50*$L$3,"")))))</f>
        <v>0</v>
      </c>
      <c r="M87" s="33">
        <f>IF(M37='Conception Eval'!$K$28,0,IF(M37='Conception Eval'!$K$29,10*$M$3,IF(M37='Conception Eval'!$K$30,25*$M$3,IF(M37='Conception Eval'!$K$31,40*$M$3,IF(M37='Conception Eval'!$K$32,50*$M$3,"")))))</f>
        <v>0</v>
      </c>
      <c r="N87" s="33">
        <f>IF(N37='Conception Eval'!$L$28,0,IF(N37='Conception Eval'!$L$29,10*$N$3,IF(N37='Conception Eval'!$L$30,25*$N$3,IF(N37='Conception Eval'!$L$31,40*$N$3,IF(N37='Conception Eval'!$L$32,50*$N$3,"")))))</f>
        <v>0</v>
      </c>
      <c r="O87" s="33">
        <f t="shared" si="1"/>
        <v>0</v>
      </c>
      <c r="P87" s="31">
        <f t="shared" si="2"/>
        <v>0</v>
      </c>
      <c r="Q87" s="31">
        <f t="shared" si="3"/>
        <v>0</v>
      </c>
      <c r="R87" s="31">
        <f t="shared" si="4"/>
        <v>0</v>
      </c>
      <c r="S87" s="31">
        <f t="shared" si="5"/>
        <v>0</v>
      </c>
      <c r="T87" s="31">
        <f t="shared" si="6"/>
        <v>0</v>
      </c>
      <c r="U87" s="31">
        <f t="shared" si="7"/>
        <v>0</v>
      </c>
      <c r="V87" s="31">
        <f t="shared" si="8"/>
        <v>0</v>
      </c>
      <c r="W87" s="31">
        <f t="shared" si="9"/>
        <v>0</v>
      </c>
      <c r="X87" s="31">
        <f t="shared" si="10"/>
        <v>0</v>
      </c>
      <c r="Y87" s="31">
        <f t="shared" si="11"/>
        <v>0</v>
      </c>
    </row>
    <row r="88" spans="4:25" s="31" customFormat="1" ht="9" hidden="1" customHeight="1" x14ac:dyDescent="0.25">
      <c r="D88" s="31">
        <f>PRODUCT(SUM(E88:N88)/SUM($E$3:N36,-O88))</f>
        <v>0</v>
      </c>
      <c r="E88" s="33">
        <f>IF(E38='Conception Eval'!$C$28,0,IF(E38='Conception Eval'!$C$29,10*$E$3,IF(E38='Conception Eval'!$C$30,25*$E$3,IF(E38='Conception Eval'!$C$31,40*$E$3,IF(E38='Conception Eval'!$C$32,50*$E$3,"")))))</f>
        <v>0</v>
      </c>
      <c r="F88" s="33">
        <f>IF(F38='Conception Eval'!$D$28,0,IF(F38='Conception Eval'!$D$29,10*$F$3,IF(F38='Conception Eval'!$D$30,25*$F$3,IF(F38='Conception Eval'!$D$31,40*$F$3,IF(F38='Conception Eval'!$D$32,50*$F$3,"")))))</f>
        <v>0</v>
      </c>
      <c r="G88" s="33">
        <f>IF(G38='Conception Eval'!$E$28,0,IF(G38='Conception Eval'!$E$29,10*$G$3,IF(G38='Conception Eval'!$E$30,25*$G$3,IF(G38='Conception Eval'!$E$31,40*$G$3,IF(G38='Conception Eval'!$E$32,50*$G$3,"")))))</f>
        <v>0</v>
      </c>
      <c r="H88" s="33">
        <f>IF(H38='Conception Eval'!$F$28,0,IF(H38='Conception Eval'!$F$29,10*$H$3,IF(H38='Conception Eval'!$F$30,25*$H$3,IF(H38='Conception Eval'!$F$31,40*$H$3,IF(H38='Conception Eval'!$F$32,50*$H$3,"")))))</f>
        <v>0</v>
      </c>
      <c r="I88" s="33">
        <f>IF(I38='Conception Eval'!$G$28,0,IF(I38='Conception Eval'!$G$29,10*$I$3,IF(I38='Conception Eval'!$G$30,25*$I$3,IF(I38='Conception Eval'!$G$31,40*$I$3,IF(I38='Conception Eval'!$G$32,50*$I$3,"")))))</f>
        <v>0</v>
      </c>
      <c r="J88" s="33">
        <f>IF(J38='Conception Eval'!$H$28,0,IF(J38='Conception Eval'!$H$29,10*$J$3,IF(J38='Conception Eval'!$H$30,25*$J$3,IF(J38='Conception Eval'!$H$31,40*$J$3,IF(J38='Conception Eval'!$H$32,50*$J$3,"")))))</f>
        <v>0</v>
      </c>
      <c r="K88" s="33">
        <f>IF(K38='Conception Eval'!$I$28,0,IF(K38='Conception Eval'!$I$29,10*$K$3,IF(K38='Conception Eval'!$I$30,25*$K$3,IF(K38='Conception Eval'!$I$31,40*$K$3,IF(K38='Conception Eval'!$I$32,50*$K$3,"")))))</f>
        <v>0</v>
      </c>
      <c r="L88" s="33">
        <f>IF(L38='Conception Eval'!$J$28,0,IF(L38='Conception Eval'!$J$29,10*$L$3,IF(L38='Conception Eval'!$J$30,25*$L$3,IF(L38='Conception Eval'!$J$31,40*$L$3,IF(L38='Conception Eval'!$J$32,50*$L$3,"")))))</f>
        <v>0</v>
      </c>
      <c r="M88" s="33">
        <f>IF(M38='Conception Eval'!$K$28,0,IF(M38='Conception Eval'!$K$29,10*$M$3,IF(M38='Conception Eval'!$K$30,25*$M$3,IF(M38='Conception Eval'!$K$31,40*$M$3,IF(M38='Conception Eval'!$K$32,50*$M$3,"")))))</f>
        <v>0</v>
      </c>
      <c r="N88" s="33">
        <f>IF(N38='Conception Eval'!$L$28,0,IF(N38='Conception Eval'!$L$29,10*$N$3,IF(N38='Conception Eval'!$L$30,25*$N$3,IF(N38='Conception Eval'!$L$31,40*$N$3,IF(N38='Conception Eval'!$L$32,50*$N$3,"")))))</f>
        <v>0</v>
      </c>
      <c r="O88" s="33">
        <f t="shared" si="1"/>
        <v>0</v>
      </c>
      <c r="P88" s="31">
        <f t="shared" si="2"/>
        <v>0</v>
      </c>
      <c r="Q88" s="31">
        <f t="shared" si="3"/>
        <v>0</v>
      </c>
      <c r="R88" s="31">
        <f t="shared" si="4"/>
        <v>0</v>
      </c>
      <c r="S88" s="31">
        <f t="shared" si="5"/>
        <v>0</v>
      </c>
      <c r="T88" s="31">
        <f t="shared" si="6"/>
        <v>0</v>
      </c>
      <c r="U88" s="31">
        <f t="shared" si="7"/>
        <v>0</v>
      </c>
      <c r="V88" s="31">
        <f t="shared" si="8"/>
        <v>0</v>
      </c>
      <c r="W88" s="31">
        <f t="shared" si="9"/>
        <v>0</v>
      </c>
      <c r="X88" s="31">
        <f t="shared" si="10"/>
        <v>0</v>
      </c>
      <c r="Y88" s="31">
        <f t="shared" si="11"/>
        <v>0</v>
      </c>
    </row>
    <row r="89" spans="4:25" s="31" customFormat="1" ht="9" hidden="1" customHeight="1" x14ac:dyDescent="0.25">
      <c r="D89" s="31">
        <f>PRODUCT(SUM(E89:N89)/SUM($E$3:N37,-O89))</f>
        <v>0</v>
      </c>
      <c r="E89" s="33">
        <f>IF(E39='Conception Eval'!$C$28,0,IF(E39='Conception Eval'!$C$29,10*$E$3,IF(E39='Conception Eval'!$C$30,25*$E$3,IF(E39='Conception Eval'!$C$31,40*$E$3,IF(E39='Conception Eval'!$C$32,50*$E$3,"")))))</f>
        <v>0</v>
      </c>
      <c r="F89" s="33">
        <f>IF(F39='Conception Eval'!$D$28,0,IF(F39='Conception Eval'!$D$29,10*$F$3,IF(F39='Conception Eval'!$D$30,25*$F$3,IF(F39='Conception Eval'!$D$31,40*$F$3,IF(F39='Conception Eval'!$D$32,50*$F$3,"")))))</f>
        <v>0</v>
      </c>
      <c r="G89" s="33">
        <f>IF(G39='Conception Eval'!$E$28,0,IF(G39='Conception Eval'!$E$29,10*$G$3,IF(G39='Conception Eval'!$E$30,25*$G$3,IF(G39='Conception Eval'!$E$31,40*$G$3,IF(G39='Conception Eval'!$E$32,50*$G$3,"")))))</f>
        <v>0</v>
      </c>
      <c r="H89" s="33">
        <f>IF(H39='Conception Eval'!$F$28,0,IF(H39='Conception Eval'!$F$29,10*$H$3,IF(H39='Conception Eval'!$F$30,25*$H$3,IF(H39='Conception Eval'!$F$31,40*$H$3,IF(H39='Conception Eval'!$F$32,50*$H$3,"")))))</f>
        <v>0</v>
      </c>
      <c r="I89" s="33">
        <f>IF(I39='Conception Eval'!$G$28,0,IF(I39='Conception Eval'!$G$29,10*$I$3,IF(I39='Conception Eval'!$G$30,25*$I$3,IF(I39='Conception Eval'!$G$31,40*$I$3,IF(I39='Conception Eval'!$G$32,50*$I$3,"")))))</f>
        <v>0</v>
      </c>
      <c r="J89" s="33">
        <f>IF(J39='Conception Eval'!$H$28,0,IF(J39='Conception Eval'!$H$29,10*$J$3,IF(J39='Conception Eval'!$H$30,25*$J$3,IF(J39='Conception Eval'!$H$31,40*$J$3,IF(J39='Conception Eval'!$H$32,50*$J$3,"")))))</f>
        <v>0</v>
      </c>
      <c r="K89" s="33">
        <f>IF(K39='Conception Eval'!$I$28,0,IF(K39='Conception Eval'!$I$29,10*$K$3,IF(K39='Conception Eval'!$I$30,25*$K$3,IF(K39='Conception Eval'!$I$31,40*$K$3,IF(K39='Conception Eval'!$I$32,50*$K$3,"")))))</f>
        <v>0</v>
      </c>
      <c r="L89" s="33">
        <f>IF(L39='Conception Eval'!$J$28,0,IF(L39='Conception Eval'!$J$29,10*$L$3,IF(L39='Conception Eval'!$J$30,25*$L$3,IF(L39='Conception Eval'!$J$31,40*$L$3,IF(L39='Conception Eval'!$J$32,50*$L$3,"")))))</f>
        <v>0</v>
      </c>
      <c r="M89" s="33">
        <f>IF(M39='Conception Eval'!$K$28,0,IF(M39='Conception Eval'!$K$29,10*$M$3,IF(M39='Conception Eval'!$K$30,25*$M$3,IF(M39='Conception Eval'!$K$31,40*$M$3,IF(M39='Conception Eval'!$K$32,50*$M$3,"")))))</f>
        <v>0</v>
      </c>
      <c r="N89" s="33">
        <f>IF(N39='Conception Eval'!$L$28,0,IF(N39='Conception Eval'!$L$29,10*$N$3,IF(N39='Conception Eval'!$L$30,25*$N$3,IF(N39='Conception Eval'!$L$31,40*$N$3,IF(N39='Conception Eval'!$L$32,50*$N$3,"")))))</f>
        <v>0</v>
      </c>
      <c r="O89" s="33">
        <f t="shared" si="1"/>
        <v>0</v>
      </c>
      <c r="P89" s="31">
        <f t="shared" si="2"/>
        <v>0</v>
      </c>
      <c r="Q89" s="31">
        <f t="shared" si="3"/>
        <v>0</v>
      </c>
      <c r="R89" s="31">
        <f t="shared" si="4"/>
        <v>0</v>
      </c>
      <c r="S89" s="31">
        <f t="shared" si="5"/>
        <v>0</v>
      </c>
      <c r="T89" s="31">
        <f t="shared" si="6"/>
        <v>0</v>
      </c>
      <c r="U89" s="31">
        <f t="shared" si="7"/>
        <v>0</v>
      </c>
      <c r="V89" s="31">
        <f t="shared" si="8"/>
        <v>0</v>
      </c>
      <c r="W89" s="31">
        <f t="shared" si="9"/>
        <v>0</v>
      </c>
      <c r="X89" s="31">
        <f t="shared" si="10"/>
        <v>0</v>
      </c>
      <c r="Y89" s="31">
        <f t="shared" si="11"/>
        <v>0</v>
      </c>
    </row>
    <row r="90" spans="4:25" s="31" customFormat="1" ht="9" hidden="1" customHeight="1" x14ac:dyDescent="0.25">
      <c r="D90" s="31">
        <f>PRODUCT(SUM(E90:N90)/SUM($E$3:N38,-O90))</f>
        <v>0</v>
      </c>
      <c r="E90" s="33">
        <f>IF(E40='Conception Eval'!$C$28,0,IF(E40='Conception Eval'!$C$29,10*$E$3,IF(E40='Conception Eval'!$C$30,25*$E$3,IF(E40='Conception Eval'!$C$31,40*$E$3,IF(E40='Conception Eval'!$C$32,50*$E$3,"")))))</f>
        <v>0</v>
      </c>
      <c r="F90" s="33">
        <f>IF(F40='Conception Eval'!$D$28,0,IF(F40='Conception Eval'!$D$29,10*$F$3,IF(F40='Conception Eval'!$D$30,25*$F$3,IF(F40='Conception Eval'!$D$31,40*$F$3,IF(F40='Conception Eval'!$D$32,50*$F$3,"")))))</f>
        <v>0</v>
      </c>
      <c r="G90" s="33">
        <f>IF(G40='Conception Eval'!$E$28,0,IF(G40='Conception Eval'!$E$29,10*$G$3,IF(G40='Conception Eval'!$E$30,25*$G$3,IF(G40='Conception Eval'!$E$31,40*$G$3,IF(G40='Conception Eval'!$E$32,50*$G$3,"")))))</f>
        <v>0</v>
      </c>
      <c r="H90" s="33">
        <f>IF(H40='Conception Eval'!$F$28,0,IF(H40='Conception Eval'!$F$29,10*$H$3,IF(H40='Conception Eval'!$F$30,25*$H$3,IF(H40='Conception Eval'!$F$31,40*$H$3,IF(H40='Conception Eval'!$F$32,50*$H$3,"")))))</f>
        <v>0</v>
      </c>
      <c r="I90" s="33">
        <f>IF(I40='Conception Eval'!$G$28,0,IF(I40='Conception Eval'!$G$29,10*$I$3,IF(I40='Conception Eval'!$G$30,25*$I$3,IF(I40='Conception Eval'!$G$31,40*$I$3,IF(I40='Conception Eval'!$G$32,50*$I$3,"")))))</f>
        <v>0</v>
      </c>
      <c r="J90" s="33">
        <f>IF(J40='Conception Eval'!$H$28,0,IF(J40='Conception Eval'!$H$29,10*$J$3,IF(J40='Conception Eval'!$H$30,25*$J$3,IF(J40='Conception Eval'!$H$31,40*$J$3,IF(J40='Conception Eval'!$H$32,50*$J$3,"")))))</f>
        <v>0</v>
      </c>
      <c r="K90" s="33">
        <f>IF(K40='Conception Eval'!$I$28,0,IF(K40='Conception Eval'!$I$29,10*$K$3,IF(K40='Conception Eval'!$I$30,25*$K$3,IF(K40='Conception Eval'!$I$31,40*$K$3,IF(K40='Conception Eval'!$I$32,50*$K$3,"")))))</f>
        <v>0</v>
      </c>
      <c r="L90" s="33">
        <f>IF(L40='Conception Eval'!$J$28,0,IF(L40='Conception Eval'!$J$29,10*$L$3,IF(L40='Conception Eval'!$J$30,25*$L$3,IF(L40='Conception Eval'!$J$31,40*$L$3,IF(L40='Conception Eval'!$J$32,50*$L$3,"")))))</f>
        <v>0</v>
      </c>
      <c r="M90" s="33">
        <f>IF(M40='Conception Eval'!$K$28,0,IF(M40='Conception Eval'!$K$29,10*$M$3,IF(M40='Conception Eval'!$K$30,25*$M$3,IF(M40='Conception Eval'!$K$31,40*$M$3,IF(M40='Conception Eval'!$K$32,50*$M$3,"")))))</f>
        <v>0</v>
      </c>
      <c r="N90" s="33">
        <f>IF(N40='Conception Eval'!$L$28,0,IF(N40='Conception Eval'!$L$29,10*$N$3,IF(N40='Conception Eval'!$L$30,25*$N$3,IF(N40='Conception Eval'!$L$31,40*$N$3,IF(N40='Conception Eval'!$L$32,50*$N$3,"")))))</f>
        <v>0</v>
      </c>
      <c r="O90" s="33">
        <f t="shared" si="1"/>
        <v>0</v>
      </c>
      <c r="P90" s="31">
        <f t="shared" si="2"/>
        <v>0</v>
      </c>
      <c r="Q90" s="31">
        <f t="shared" si="3"/>
        <v>0</v>
      </c>
      <c r="R90" s="31">
        <f t="shared" si="4"/>
        <v>0</v>
      </c>
      <c r="S90" s="31">
        <f t="shared" si="5"/>
        <v>0</v>
      </c>
      <c r="T90" s="31">
        <f t="shared" si="6"/>
        <v>0</v>
      </c>
      <c r="U90" s="31">
        <f t="shared" si="7"/>
        <v>0</v>
      </c>
      <c r="V90" s="31">
        <f t="shared" si="8"/>
        <v>0</v>
      </c>
      <c r="W90" s="31">
        <f t="shared" si="9"/>
        <v>0</v>
      </c>
      <c r="X90" s="31">
        <f t="shared" si="10"/>
        <v>0</v>
      </c>
      <c r="Y90" s="31">
        <f t="shared" si="11"/>
        <v>0</v>
      </c>
    </row>
    <row r="91" spans="4:25" s="31" customFormat="1" ht="9" hidden="1" customHeight="1" x14ac:dyDescent="0.25">
      <c r="D91" s="31">
        <f>PRODUCT(SUM(E91:N91)/SUM($E$3:N39,-O91))</f>
        <v>0</v>
      </c>
      <c r="E91" s="33">
        <f>IF(E41='Conception Eval'!$C$28,0,IF(E41='Conception Eval'!$C$29,10*$E$3,IF(E41='Conception Eval'!$C$30,25*$E$3,IF(E41='Conception Eval'!$C$31,40*$E$3,IF(E41='Conception Eval'!$C$32,50*$E$3,"")))))</f>
        <v>0</v>
      </c>
      <c r="F91" s="33">
        <f>IF(F41='Conception Eval'!$D$28,0,IF(F41='Conception Eval'!$D$29,10*$F$3,IF(F41='Conception Eval'!$D$30,25*$F$3,IF(F41='Conception Eval'!$D$31,40*$F$3,IF(F41='Conception Eval'!$D$32,50*$F$3,"")))))</f>
        <v>0</v>
      </c>
      <c r="G91" s="33">
        <f>IF(G41='Conception Eval'!$E$28,0,IF(G41='Conception Eval'!$E$29,10*$G$3,IF(G41='Conception Eval'!$E$30,25*$G$3,IF(G41='Conception Eval'!$E$31,40*$G$3,IF(G41='Conception Eval'!$E$32,50*$G$3,"")))))</f>
        <v>0</v>
      </c>
      <c r="H91" s="33">
        <f>IF(H41='Conception Eval'!$F$28,0,IF(H41='Conception Eval'!$F$29,10*$H$3,IF(H41='Conception Eval'!$F$30,25*$H$3,IF(H41='Conception Eval'!$F$31,40*$H$3,IF(H41='Conception Eval'!$F$32,50*$H$3,"")))))</f>
        <v>0</v>
      </c>
      <c r="I91" s="33">
        <f>IF(I41='Conception Eval'!$G$28,0,IF(I41='Conception Eval'!$G$29,10*$I$3,IF(I41='Conception Eval'!$G$30,25*$I$3,IF(I41='Conception Eval'!$G$31,40*$I$3,IF(I41='Conception Eval'!$G$32,50*$I$3,"")))))</f>
        <v>0</v>
      </c>
      <c r="J91" s="33">
        <f>IF(J41='Conception Eval'!$H$28,0,IF(J41='Conception Eval'!$H$29,10*$J$3,IF(J41='Conception Eval'!$H$30,25*$J$3,IF(J41='Conception Eval'!$H$31,40*$J$3,IF(J41='Conception Eval'!$H$32,50*$J$3,"")))))</f>
        <v>0</v>
      </c>
      <c r="K91" s="33">
        <f>IF(K41='Conception Eval'!$I$28,0,IF(K41='Conception Eval'!$I$29,10*$K$3,IF(K41='Conception Eval'!$I$30,25*$K$3,IF(K41='Conception Eval'!$I$31,40*$K$3,IF(K41='Conception Eval'!$I$32,50*$K$3,"")))))</f>
        <v>0</v>
      </c>
      <c r="L91" s="33">
        <f>IF(L41='Conception Eval'!$J$28,0,IF(L41='Conception Eval'!$J$29,10*$L$3,IF(L41='Conception Eval'!$J$30,25*$L$3,IF(L41='Conception Eval'!$J$31,40*$L$3,IF(L41='Conception Eval'!$J$32,50*$L$3,"")))))</f>
        <v>0</v>
      </c>
      <c r="M91" s="33">
        <f>IF(M41='Conception Eval'!$K$28,0,IF(M41='Conception Eval'!$K$29,10*$M$3,IF(M41='Conception Eval'!$K$30,25*$M$3,IF(M41='Conception Eval'!$K$31,40*$M$3,IF(M41='Conception Eval'!$K$32,50*$M$3,"")))))</f>
        <v>0</v>
      </c>
      <c r="N91" s="33">
        <f>IF(N41='Conception Eval'!$L$28,0,IF(N41='Conception Eval'!$L$29,10*$N$3,IF(N41='Conception Eval'!$L$30,25*$N$3,IF(N41='Conception Eval'!$L$31,40*$N$3,IF(N41='Conception Eval'!$L$32,50*$N$3,"")))))</f>
        <v>0</v>
      </c>
      <c r="O91" s="33">
        <f t="shared" si="1"/>
        <v>0</v>
      </c>
      <c r="P91" s="31">
        <f t="shared" si="2"/>
        <v>0</v>
      </c>
      <c r="Q91" s="31">
        <f t="shared" si="3"/>
        <v>0</v>
      </c>
      <c r="R91" s="31">
        <f t="shared" si="4"/>
        <v>0</v>
      </c>
      <c r="S91" s="31">
        <f t="shared" si="5"/>
        <v>0</v>
      </c>
      <c r="T91" s="31">
        <f t="shared" si="6"/>
        <v>0</v>
      </c>
      <c r="U91" s="31">
        <f t="shared" si="7"/>
        <v>0</v>
      </c>
      <c r="V91" s="31">
        <f t="shared" si="8"/>
        <v>0</v>
      </c>
      <c r="W91" s="31">
        <f t="shared" si="9"/>
        <v>0</v>
      </c>
      <c r="X91" s="31">
        <f t="shared" si="10"/>
        <v>0</v>
      </c>
      <c r="Y91" s="31">
        <f t="shared" si="11"/>
        <v>0</v>
      </c>
    </row>
    <row r="92" spans="4:25" s="31" customFormat="1" ht="9" hidden="1" customHeight="1" x14ac:dyDescent="0.25">
      <c r="D92" s="31">
        <f>PRODUCT(SUM(E92:N92)/SUM($E$3:N40,-O92))</f>
        <v>0</v>
      </c>
      <c r="E92" s="33">
        <f>IF(E42='Conception Eval'!$C$28,0,IF(E42='Conception Eval'!$C$29,10*$E$3,IF(E42='Conception Eval'!$C$30,25*$E$3,IF(E42='Conception Eval'!$C$31,40*$E$3,IF(E42='Conception Eval'!$C$32,50*$E$3,"")))))</f>
        <v>0</v>
      </c>
      <c r="F92" s="33">
        <f>IF(F42='Conception Eval'!$D$28,0,IF(F42='Conception Eval'!$D$29,10*$F$3,IF(F42='Conception Eval'!$D$30,25*$F$3,IF(F42='Conception Eval'!$D$31,40*$F$3,IF(F42='Conception Eval'!$D$32,50*$F$3,"")))))</f>
        <v>0</v>
      </c>
      <c r="G92" s="33">
        <f>IF(G42='Conception Eval'!$E$28,0,IF(G42='Conception Eval'!$E$29,10*$G$3,IF(G42='Conception Eval'!$E$30,25*$G$3,IF(G42='Conception Eval'!$E$31,40*$G$3,IF(G42='Conception Eval'!$E$32,50*$G$3,"")))))</f>
        <v>0</v>
      </c>
      <c r="H92" s="33">
        <f>IF(H42='Conception Eval'!$F$28,0,IF(H42='Conception Eval'!$F$29,10*$H$3,IF(H42='Conception Eval'!$F$30,25*$H$3,IF(H42='Conception Eval'!$F$31,40*$H$3,IF(H42='Conception Eval'!$F$32,50*$H$3,"")))))</f>
        <v>0</v>
      </c>
      <c r="I92" s="33">
        <f>IF(I42='Conception Eval'!$G$28,0,IF(I42='Conception Eval'!$G$29,10*$I$3,IF(I42='Conception Eval'!$G$30,25*$I$3,IF(I42='Conception Eval'!$G$31,40*$I$3,IF(I42='Conception Eval'!$G$32,50*$I$3,"")))))</f>
        <v>0</v>
      </c>
      <c r="J92" s="33">
        <f>IF(J42='Conception Eval'!$H$28,0,IF(J42='Conception Eval'!$H$29,10*$J$3,IF(J42='Conception Eval'!$H$30,25*$J$3,IF(J42='Conception Eval'!$H$31,40*$J$3,IF(J42='Conception Eval'!$H$32,50*$J$3,"")))))</f>
        <v>0</v>
      </c>
      <c r="K92" s="33">
        <f>IF(K42='Conception Eval'!$I$28,0,IF(K42='Conception Eval'!$I$29,10*$K$3,IF(K42='Conception Eval'!$I$30,25*$K$3,IF(K42='Conception Eval'!$I$31,40*$K$3,IF(K42='Conception Eval'!$I$32,50*$K$3,"")))))</f>
        <v>0</v>
      </c>
      <c r="L92" s="33">
        <f>IF(L42='Conception Eval'!$J$28,0,IF(L42='Conception Eval'!$J$29,10*$L$3,IF(L42='Conception Eval'!$J$30,25*$L$3,IF(L42='Conception Eval'!$J$31,40*$L$3,IF(L42='Conception Eval'!$J$32,50*$L$3,"")))))</f>
        <v>0</v>
      </c>
      <c r="M92" s="33">
        <f>IF(M42='Conception Eval'!$K$28,0,IF(M42='Conception Eval'!$K$29,10*$M$3,IF(M42='Conception Eval'!$K$30,25*$M$3,IF(M42='Conception Eval'!$K$31,40*$M$3,IF(M42='Conception Eval'!$K$32,50*$M$3,"")))))</f>
        <v>0</v>
      </c>
      <c r="N92" s="33">
        <f>IF(N42='Conception Eval'!$L$28,0,IF(N42='Conception Eval'!$L$29,10*$N$3,IF(N42='Conception Eval'!$L$30,25*$N$3,IF(N42='Conception Eval'!$L$31,40*$N$3,IF(N42='Conception Eval'!$L$32,50*$N$3,"")))))</f>
        <v>0</v>
      </c>
      <c r="O92" s="33">
        <f t="shared" si="1"/>
        <v>0</v>
      </c>
      <c r="P92" s="31">
        <f t="shared" si="2"/>
        <v>0</v>
      </c>
      <c r="Q92" s="31">
        <f t="shared" si="3"/>
        <v>0</v>
      </c>
      <c r="R92" s="31">
        <f t="shared" si="4"/>
        <v>0</v>
      </c>
      <c r="S92" s="31">
        <f t="shared" si="5"/>
        <v>0</v>
      </c>
      <c r="T92" s="31">
        <f t="shared" si="6"/>
        <v>0</v>
      </c>
      <c r="U92" s="31">
        <f t="shared" si="7"/>
        <v>0</v>
      </c>
      <c r="V92" s="31">
        <f t="shared" si="8"/>
        <v>0</v>
      </c>
      <c r="W92" s="31">
        <f t="shared" si="9"/>
        <v>0</v>
      </c>
      <c r="X92" s="31">
        <f t="shared" si="10"/>
        <v>0</v>
      </c>
      <c r="Y92" s="31">
        <f t="shared" si="11"/>
        <v>0</v>
      </c>
    </row>
    <row r="93" spans="4:25" s="31" customFormat="1" ht="9" hidden="1" customHeight="1" x14ac:dyDescent="0.25">
      <c r="D93" s="31">
        <f>PRODUCT(SUM(E93:N93)/SUM($E$3:N41,-O93))</f>
        <v>0</v>
      </c>
      <c r="E93" s="33">
        <f>IF(E43='Conception Eval'!$C$28,0,IF(E43='Conception Eval'!$C$29,10*$E$3,IF(E43='Conception Eval'!$C$30,25*$E$3,IF(E43='Conception Eval'!$C$31,40*$E$3,IF(E43='Conception Eval'!$C$32,50*$E$3,"")))))</f>
        <v>0</v>
      </c>
      <c r="F93" s="33">
        <f>IF(F43='Conception Eval'!$D$28,0,IF(F43='Conception Eval'!$D$29,10*$F$3,IF(F43='Conception Eval'!$D$30,25*$F$3,IF(F43='Conception Eval'!$D$31,40*$F$3,IF(F43='Conception Eval'!$D$32,50*$F$3,"")))))</f>
        <v>0</v>
      </c>
      <c r="G93" s="33">
        <f>IF(G43='Conception Eval'!$E$28,0,IF(G43='Conception Eval'!$E$29,10*$G$3,IF(G43='Conception Eval'!$E$30,25*$G$3,IF(G43='Conception Eval'!$E$31,40*$G$3,IF(G43='Conception Eval'!$E$32,50*$G$3,"")))))</f>
        <v>0</v>
      </c>
      <c r="H93" s="33">
        <f>IF(H43='Conception Eval'!$F$28,0,IF(H43='Conception Eval'!$F$29,10*$H$3,IF(H43='Conception Eval'!$F$30,25*$H$3,IF(H43='Conception Eval'!$F$31,40*$H$3,IF(H43='Conception Eval'!$F$32,50*$H$3,"")))))</f>
        <v>0</v>
      </c>
      <c r="I93" s="33">
        <f>IF(I43='Conception Eval'!$G$28,0,IF(I43='Conception Eval'!$G$29,10*$I$3,IF(I43='Conception Eval'!$G$30,25*$I$3,IF(I43='Conception Eval'!$G$31,40*$I$3,IF(I43='Conception Eval'!$G$32,50*$I$3,"")))))</f>
        <v>0</v>
      </c>
      <c r="J93" s="33">
        <f>IF(J43='Conception Eval'!$H$28,0,IF(J43='Conception Eval'!$H$29,10*$J$3,IF(J43='Conception Eval'!$H$30,25*$J$3,IF(J43='Conception Eval'!$H$31,40*$J$3,IF(J43='Conception Eval'!$H$32,50*$J$3,"")))))</f>
        <v>0</v>
      </c>
      <c r="K93" s="33">
        <f>IF(K43='Conception Eval'!$I$28,0,IF(K43='Conception Eval'!$I$29,10*$K$3,IF(K43='Conception Eval'!$I$30,25*$K$3,IF(K43='Conception Eval'!$I$31,40*$K$3,IF(K43='Conception Eval'!$I$32,50*$K$3,"")))))</f>
        <v>0</v>
      </c>
      <c r="L93" s="33">
        <f>IF(L43='Conception Eval'!$J$28,0,IF(L43='Conception Eval'!$J$29,10*$L$3,IF(L43='Conception Eval'!$J$30,25*$L$3,IF(L43='Conception Eval'!$J$31,40*$L$3,IF(L43='Conception Eval'!$J$32,50*$L$3,"")))))</f>
        <v>0</v>
      </c>
      <c r="M93" s="33">
        <f>IF(M43='Conception Eval'!$K$28,0,IF(M43='Conception Eval'!$K$29,10*$M$3,IF(M43='Conception Eval'!$K$30,25*$M$3,IF(M43='Conception Eval'!$K$31,40*$M$3,IF(M43='Conception Eval'!$K$32,50*$M$3,"")))))</f>
        <v>0</v>
      </c>
      <c r="N93" s="33">
        <f>IF(N43='Conception Eval'!$L$28,0,IF(N43='Conception Eval'!$L$29,10*$N$3,IF(N43='Conception Eval'!$L$30,25*$N$3,IF(N43='Conception Eval'!$L$31,40*$N$3,IF(N43='Conception Eval'!$L$32,50*$N$3,"")))))</f>
        <v>0</v>
      </c>
      <c r="O93" s="33">
        <f t="shared" si="1"/>
        <v>0</v>
      </c>
      <c r="P93" s="31">
        <f t="shared" si="2"/>
        <v>0</v>
      </c>
      <c r="Q93" s="31">
        <f t="shared" si="3"/>
        <v>0</v>
      </c>
      <c r="R93" s="31">
        <f t="shared" si="4"/>
        <v>0</v>
      </c>
      <c r="S93" s="31">
        <f t="shared" si="5"/>
        <v>0</v>
      </c>
      <c r="T93" s="31">
        <f t="shared" si="6"/>
        <v>0</v>
      </c>
      <c r="U93" s="31">
        <f t="shared" si="7"/>
        <v>0</v>
      </c>
      <c r="V93" s="31">
        <f t="shared" si="8"/>
        <v>0</v>
      </c>
      <c r="W93" s="31">
        <f t="shared" si="9"/>
        <v>0</v>
      </c>
      <c r="X93" s="31">
        <f t="shared" si="10"/>
        <v>0</v>
      </c>
      <c r="Y93" s="31">
        <f t="shared" si="11"/>
        <v>0</v>
      </c>
    </row>
    <row r="94" spans="4:25" s="31" customFormat="1" ht="9" hidden="1" customHeight="1" x14ac:dyDescent="0.25">
      <c r="D94" s="31">
        <f>PRODUCT(SUM(E94:N94)/SUM($E$3:N42,-O94))</f>
        <v>0</v>
      </c>
      <c r="E94" s="33">
        <f>IF(E44='Conception Eval'!$C$28,0,IF(E44='Conception Eval'!$C$29,10*$E$3,IF(E44='Conception Eval'!$C$30,25*$E$3,IF(E44='Conception Eval'!$C$31,40*$E$3,IF(E44='Conception Eval'!$C$32,50*$E$3,"")))))</f>
        <v>0</v>
      </c>
      <c r="F94" s="33">
        <f>IF(F44='Conception Eval'!$D$28,0,IF(F44='Conception Eval'!$D$29,10*$F$3,IF(F44='Conception Eval'!$D$30,25*$F$3,IF(F44='Conception Eval'!$D$31,40*$F$3,IF(F44='Conception Eval'!$D$32,50*$F$3,"")))))</f>
        <v>0</v>
      </c>
      <c r="G94" s="33">
        <f>IF(G44='Conception Eval'!$E$28,0,IF(G44='Conception Eval'!$E$29,10*$G$3,IF(G44='Conception Eval'!$E$30,25*$G$3,IF(G44='Conception Eval'!$E$31,40*$G$3,IF(G44='Conception Eval'!$E$32,50*$G$3,"")))))</f>
        <v>0</v>
      </c>
      <c r="H94" s="33">
        <f>IF(H44='Conception Eval'!$F$28,0,IF(H44='Conception Eval'!$F$29,10*$H$3,IF(H44='Conception Eval'!$F$30,25*$H$3,IF(H44='Conception Eval'!$F$31,40*$H$3,IF(H44='Conception Eval'!$F$32,50*$H$3,"")))))</f>
        <v>0</v>
      </c>
      <c r="I94" s="33">
        <f>IF(I44='Conception Eval'!$G$28,0,IF(I44='Conception Eval'!$G$29,10*$I$3,IF(I44='Conception Eval'!$G$30,25*$I$3,IF(I44='Conception Eval'!$G$31,40*$I$3,IF(I44='Conception Eval'!$G$32,50*$I$3,"")))))</f>
        <v>0</v>
      </c>
      <c r="J94" s="33">
        <f>IF(J44='Conception Eval'!$H$28,0,IF(J44='Conception Eval'!$H$29,10*$J$3,IF(J44='Conception Eval'!$H$30,25*$J$3,IF(J44='Conception Eval'!$H$31,40*$J$3,IF(J44='Conception Eval'!$H$32,50*$J$3,"")))))</f>
        <v>0</v>
      </c>
      <c r="K94" s="33">
        <f>IF(K44='Conception Eval'!$I$28,0,IF(K44='Conception Eval'!$I$29,10*$K$3,IF(K44='Conception Eval'!$I$30,25*$K$3,IF(K44='Conception Eval'!$I$31,40*$K$3,IF(K44='Conception Eval'!$I$32,50*$K$3,"")))))</f>
        <v>0</v>
      </c>
      <c r="L94" s="33">
        <f>IF(L44='Conception Eval'!$J$28,0,IF(L44='Conception Eval'!$J$29,10*$L$3,IF(L44='Conception Eval'!$J$30,25*$L$3,IF(L44='Conception Eval'!$J$31,40*$L$3,IF(L44='Conception Eval'!$J$32,50*$L$3,"")))))</f>
        <v>0</v>
      </c>
      <c r="M94" s="33">
        <f>IF(M44='Conception Eval'!$K$28,0,IF(M44='Conception Eval'!$K$29,10*$M$3,IF(M44='Conception Eval'!$K$30,25*$M$3,IF(M44='Conception Eval'!$K$31,40*$M$3,IF(M44='Conception Eval'!$K$32,50*$M$3,"")))))</f>
        <v>0</v>
      </c>
      <c r="N94" s="33">
        <f>IF(N44='Conception Eval'!$L$28,0,IF(N44='Conception Eval'!$L$29,10*$N$3,IF(N44='Conception Eval'!$L$30,25*$N$3,IF(N44='Conception Eval'!$L$31,40*$N$3,IF(N44='Conception Eval'!$L$32,50*$N$3,"")))))</f>
        <v>0</v>
      </c>
      <c r="O94" s="33">
        <f t="shared" si="1"/>
        <v>0</v>
      </c>
      <c r="P94" s="31">
        <f t="shared" si="2"/>
        <v>0</v>
      </c>
      <c r="Q94" s="31">
        <f t="shared" si="3"/>
        <v>0</v>
      </c>
      <c r="R94" s="31">
        <f t="shared" si="4"/>
        <v>0</v>
      </c>
      <c r="S94" s="31">
        <f t="shared" si="5"/>
        <v>0</v>
      </c>
      <c r="T94" s="31">
        <f t="shared" si="6"/>
        <v>0</v>
      </c>
      <c r="U94" s="31">
        <f t="shared" si="7"/>
        <v>0</v>
      </c>
      <c r="V94" s="31">
        <f t="shared" si="8"/>
        <v>0</v>
      </c>
      <c r="W94" s="31">
        <f t="shared" si="9"/>
        <v>0</v>
      </c>
      <c r="X94" s="31">
        <f t="shared" si="10"/>
        <v>0</v>
      </c>
      <c r="Y94" s="31">
        <f t="shared" si="11"/>
        <v>0</v>
      </c>
    </row>
  </sheetData>
  <sheetProtection algorithmName="SHA-512" hashValue="vA+CaH8AHg5+zpsO8ukgBHxVInXrNMqqvntnSZg8OOBEm4VvFWS1Tg/svE2MN1o8a3nwwFfGxD7HN/zU8/uV0g==" saltValue="jBgXCa6P702bNhfD0Tuofg==" spinCount="100000" sheet="1" objects="1" scenarios="1" formatCells="0" sort="0" autoFilter="0" pivotTables="0"/>
  <mergeCells count="3">
    <mergeCell ref="A1:D1"/>
    <mergeCell ref="A3:D3"/>
    <mergeCell ref="A2:D2"/>
  </mergeCells>
  <conditionalFormatting sqref="C5:C44">
    <cfRule type="containsText" dxfId="45" priority="25" operator="containsText" text="TRES BONNE MAITRISE">
      <formula>NOT(ISERROR(SEARCH("TRES BONNE MAITRISE",C5)))</formula>
    </cfRule>
    <cfRule type="containsText" dxfId="44" priority="26" operator="containsText" text="MAITRISE SATISFAISANTE">
      <formula>NOT(ISERROR(SEARCH("MAITRISE SATISFAISANTE",C5)))</formula>
    </cfRule>
    <cfRule type="containsText" dxfId="43" priority="27" operator="containsText" text="MAITRISE FRAGILE">
      <formula>NOT(ISERROR(SEARCH("MAITRISE FRAGILE",C5)))</formula>
    </cfRule>
    <cfRule type="containsText" dxfId="42" priority="28" operator="containsText" text="MAITRISE INSUFFISANTE">
      <formula>NOT(ISERROR(SEARCH("MAITRISE INSUFFISANTE",C5)))</formula>
    </cfRule>
  </conditionalFormatting>
  <conditionalFormatting sqref="E3:N3">
    <cfRule type="cellIs" dxfId="41" priority="24" operator="equal">
      <formula>0</formula>
    </cfRule>
  </conditionalFormatting>
  <conditionalFormatting sqref="A5:N44">
    <cfRule type="containsBlanks" dxfId="40" priority="22">
      <formula>LEN(TRIM(A5))=0</formula>
    </cfRule>
  </conditionalFormatting>
  <conditionalFormatting sqref="E5:N44">
    <cfRule type="containsText" dxfId="39" priority="20" operator="containsText" text="NON REALISE">
      <formula>NOT(ISERROR(SEARCH("NON REALISE",E5)))</formula>
    </cfRule>
    <cfRule type="containsText" dxfId="38" priority="21" operator="containsText" text="NON EVALUE">
      <formula>NOT(ISERROR(SEARCH("NON EVALUE",E5)))</formula>
    </cfRule>
    <cfRule type="containsText" dxfId="37" priority="37" operator="containsText" text="TBM">
      <formula>NOT(ISERROR(SEARCH("TBM",E5)))</formula>
    </cfRule>
    <cfRule type="containsText" dxfId="36" priority="38" operator="containsText" text="MS">
      <formula>NOT(ISERROR(SEARCH("MS",E5)))</formula>
    </cfRule>
    <cfRule type="containsText" dxfId="35" priority="39" operator="containsText" text="MF">
      <formula>NOT(ISERROR(SEARCH("MF",E5)))</formula>
    </cfRule>
    <cfRule type="containsText" dxfId="34" priority="40" operator="containsText" text="MI">
      <formula>NOT(ISERROR(SEARCH("MI",E5)))</formula>
    </cfRule>
  </conditionalFormatting>
  <conditionalFormatting sqref="D5:D44">
    <cfRule type="containsText" dxfId="33" priority="19" operator="containsText" text="Non Noté">
      <formula>NOT(ISERROR(SEARCH("Non Noté",D5)))</formula>
    </cfRule>
  </conditionalFormatting>
  <conditionalFormatting sqref="C5:C45">
    <cfRule type="containsText" dxfId="32" priority="18" operator="containsText" text="Non Evalué">
      <formula>NOT(ISERROR(SEARCH("Non Evalué",C5)))</formula>
    </cfRule>
  </conditionalFormatting>
  <conditionalFormatting sqref="E2:N2">
    <cfRule type="cellIs" dxfId="31" priority="17" operator="equal">
      <formula>0</formula>
    </cfRule>
  </conditionalFormatting>
  <conditionalFormatting sqref="B5:B40">
    <cfRule type="containsText" dxfId="30" priority="16" operator="containsText" text="A">
      <formula>NOT(ISERROR(SEARCH("A",B5)))</formula>
    </cfRule>
    <cfRule type="containsText" dxfId="29" priority="15" operator="containsText" text="B">
      <formula>NOT(ISERROR(SEARCH("B",B5)))</formula>
    </cfRule>
    <cfRule type="containsText" dxfId="28" priority="14" operator="containsText" text="C">
      <formula>NOT(ISERROR(SEARCH("C",B5)))</formula>
    </cfRule>
    <cfRule type="containsText" dxfId="27" priority="13" operator="containsText" text="D">
      <formula>NOT(ISERROR(SEARCH("D",B5)))</formula>
    </cfRule>
    <cfRule type="containsText" dxfId="26" priority="12" operator="containsText" text="E">
      <formula>NOT(ISERROR(SEARCH("E",B5)))</formula>
    </cfRule>
    <cfRule type="containsText" dxfId="25" priority="11" operator="containsText" text="F">
      <formula>NOT(ISERROR(SEARCH("F",B5)))</formula>
    </cfRule>
    <cfRule type="containsText" dxfId="24" priority="10" operator="containsText" text="G">
      <formula>NOT(ISERROR(SEARCH("G",B5)))</formula>
    </cfRule>
    <cfRule type="containsText" dxfId="23" priority="9" operator="containsText" text="H">
      <formula>NOT(ISERROR(SEARCH("H",B5)))</formula>
    </cfRule>
    <cfRule type="containsText" dxfId="22" priority="8" operator="containsText" text="I">
      <formula>NOT(ISERROR(SEARCH("I",B5)))</formula>
    </cfRule>
    <cfRule type="containsText" dxfId="21" priority="7" operator="containsText" text="J">
      <formula>NOT(ISERROR(SEARCH("J",B5)))</formula>
    </cfRule>
    <cfRule type="containsText" dxfId="20" priority="6" operator="containsText" text="K">
      <formula>NOT(ISERROR(SEARCH("K",B5)))</formula>
    </cfRule>
    <cfRule type="containsText" dxfId="19" priority="5" operator="containsText" text="L">
      <formula>NOT(ISERROR(SEARCH("L",B5)))</formula>
    </cfRule>
    <cfRule type="containsText" dxfId="18" priority="4" operator="containsText" text="M">
      <formula>NOT(ISERROR(SEARCH("M",B5)))</formula>
    </cfRule>
    <cfRule type="containsText" dxfId="17" priority="3" operator="containsText" text="N">
      <formula>NOT(ISERROR(SEARCH("N",B5)))</formula>
    </cfRule>
    <cfRule type="containsText" dxfId="16" priority="2" operator="containsText" text="O">
      <formula>NOT(ISERROR(SEARCH("O",B5)))</formula>
    </cfRule>
    <cfRule type="containsText" dxfId="15" priority="1" operator="containsText" text="P">
      <formula>NOT(ISERROR(SEARCH("P",B5)))</formula>
    </cfRule>
  </conditionalFormatting>
  <pageMargins left="0.19685039370078741" right="0.19685039370078741" top="0.19685039370078741" bottom="0.19685039370078741" header="0.19685039370078741" footer="0.19685039370078741"/>
  <pageSetup paperSize="9" orientation="landscape" horizontalDpi="4294967293" verticalDpi="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C8F5EA6D-17BA-4C94-AC97-ECC0BB0E84FE}">
          <x14:formula1>
            <xm:f>'Conception Eval'!$C$27:$C$32</xm:f>
          </x14:formula1>
          <xm:sqref>E5:E44</xm:sqref>
        </x14:dataValidation>
        <x14:dataValidation type="list" allowBlank="1" showInputMessage="1" showErrorMessage="1" xr:uid="{B1BECBEB-8E83-4294-B598-D93E7631E3A8}">
          <x14:formula1>
            <xm:f>'Conception Eval'!$D$27:$D$32</xm:f>
          </x14:formula1>
          <xm:sqref>F5:F44</xm:sqref>
        </x14:dataValidation>
        <x14:dataValidation type="list" allowBlank="1" showInputMessage="1" showErrorMessage="1" xr:uid="{0E311045-C10B-44B1-B316-8B38F6F78A52}">
          <x14:formula1>
            <xm:f>'Conception Eval'!$E$27:$E$32</xm:f>
          </x14:formula1>
          <xm:sqref>G5:G44</xm:sqref>
        </x14:dataValidation>
        <x14:dataValidation type="list" allowBlank="1" showInputMessage="1" showErrorMessage="1" xr:uid="{2496D4BD-3668-40A5-9A65-589B79F00308}">
          <x14:formula1>
            <xm:f>'Conception Eval'!$F$27:$F$32</xm:f>
          </x14:formula1>
          <xm:sqref>H5:H44</xm:sqref>
        </x14:dataValidation>
        <x14:dataValidation type="list" allowBlank="1" showInputMessage="1" showErrorMessage="1" xr:uid="{4239A38F-48D9-42DD-9208-BF3AB823EC8E}">
          <x14:formula1>
            <xm:f>'Conception Eval'!$G$27:$G$32</xm:f>
          </x14:formula1>
          <xm:sqref>I5:I44</xm:sqref>
        </x14:dataValidation>
        <x14:dataValidation type="list" allowBlank="1" showInputMessage="1" showErrorMessage="1" xr:uid="{FC05E0AF-CFE2-4FAD-BB45-04C25AEDE859}">
          <x14:formula1>
            <xm:f>'Conception Eval'!$H$27:$H$32</xm:f>
          </x14:formula1>
          <xm:sqref>J5:J44</xm:sqref>
        </x14:dataValidation>
        <x14:dataValidation type="list" allowBlank="1" showInputMessage="1" showErrorMessage="1" xr:uid="{C8120E84-F8E9-435E-9A0C-5389B17FDA5C}">
          <x14:formula1>
            <xm:f>'Conception Eval'!$I$27:$I$32</xm:f>
          </x14:formula1>
          <xm:sqref>K5:K44</xm:sqref>
        </x14:dataValidation>
        <x14:dataValidation type="list" allowBlank="1" showInputMessage="1" showErrorMessage="1" xr:uid="{42C6483F-B903-42F2-956B-CBE2E6A8A73E}">
          <x14:formula1>
            <xm:f>'Conception Eval'!$J$27:$J$32</xm:f>
          </x14:formula1>
          <xm:sqref>L5:L44</xm:sqref>
        </x14:dataValidation>
        <x14:dataValidation type="list" allowBlank="1" showInputMessage="1" showErrorMessage="1" xr:uid="{4006C4DE-4CDB-4A47-BC0C-EB79DDF11917}">
          <x14:formula1>
            <xm:f>'Conception Eval'!$K$27:$K$32</xm:f>
          </x14:formula1>
          <xm:sqref>M5:M44</xm:sqref>
        </x14:dataValidation>
        <x14:dataValidation type="list" allowBlank="1" showInputMessage="1" showErrorMessage="1" xr:uid="{A9583A16-224D-47D1-B034-F8B8BA45EE7A}">
          <x14:formula1>
            <xm:f>'Conception Eval'!$L$27:$L$32</xm:f>
          </x14:formula1>
          <xm:sqref>N5:N44</xm:sqref>
        </x14:dataValidation>
        <x14:dataValidation type="list" allowBlank="1" showInputMessage="1" xr:uid="{6E36C357-CCB1-44A5-BDE6-8B22B61E6B7F}">
          <x14:formula1>
            <xm:f>Données!$J$1:$J$17</xm:f>
          </x14:formula1>
          <xm:sqref>B5:B40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2F4EA-FB8B-41BB-9BA6-06697AE9A7B8}">
  <dimension ref="A1:AB6"/>
  <sheetViews>
    <sheetView showGridLines="0" showRowColHeaders="0" zoomScale="120" zoomScaleNormal="120" workbookViewId="0">
      <selection activeCell="C2" sqref="C2"/>
    </sheetView>
  </sheetViews>
  <sheetFormatPr baseColWidth="10" defaultColWidth="11.42578125" defaultRowHeight="16.5" x14ac:dyDescent="0.25"/>
  <cols>
    <col min="1" max="1" width="23.85546875" style="54" customWidth="1"/>
    <col min="2" max="2" width="3" style="54" hidden="1" customWidth="1"/>
    <col min="3" max="3" width="23.5703125" style="54" customWidth="1"/>
    <col min="4" max="12" width="24.140625" style="54" customWidth="1"/>
    <col min="13" max="16384" width="11.42578125" style="54"/>
  </cols>
  <sheetData>
    <row r="1" spans="1:28" s="50" customFormat="1" ht="68.25" customHeight="1" x14ac:dyDescent="0.25">
      <c r="A1" s="102" t="str">
        <f>IF('Conception Eval'!C1=0,"",'Conception Eval'!C1)</f>
        <v>APSA</v>
      </c>
      <c r="B1" s="102"/>
      <c r="C1" s="103"/>
      <c r="D1" s="55" t="str">
        <f>IF('Conception Eval'!D1=0,"",'Conception Eval'!D1)</f>
        <v>NIVEAU</v>
      </c>
      <c r="E1" s="104" t="str">
        <f>IF('Conception Eval'!E1=0,"",'Conception Eval'!E1)</f>
        <v>Champs d'apprentissage</v>
      </c>
      <c r="F1" s="105"/>
      <c r="G1" s="56" t="str">
        <f>IF('Conception Eval'!F1=0,"",'Conception Eval'!F1)</f>
        <v>Niveau de classe</v>
      </c>
      <c r="H1" s="57" t="str">
        <f>IF('Conception Eval'!H1=0,"",'Conception Eval'!H1)</f>
        <v/>
      </c>
      <c r="I1" s="57" t="str">
        <f>IF('Conception Eval'!I1=0,"",'Conception Eval'!I1)</f>
        <v/>
      </c>
      <c r="J1" s="57" t="str">
        <f>IF('Conception Eval'!J1=0,"",'Conception Eval'!J1)</f>
        <v/>
      </c>
      <c r="K1" s="57" t="str">
        <f>IF('Conception Eval'!K1=0,"",'Conception Eval'!K1)</f>
        <v/>
      </c>
      <c r="L1" s="57" t="str">
        <f>IF('Conception Eval'!L1=0,"",'Conception Eval'!L1)</f>
        <v/>
      </c>
      <c r="M1" s="50" t="str">
        <f>IF('Conception Eval'!M1=0,"",'Conception Eval'!M1)</f>
        <v/>
      </c>
      <c r="N1" s="50" t="str">
        <f>IF('Conception Eval'!N1=0,"",'Conception Eval'!N1)</f>
        <v/>
      </c>
      <c r="O1" s="50" t="str">
        <f>IF('Conception Eval'!O1=0,"",'Conception Eval'!O1)</f>
        <v/>
      </c>
      <c r="P1" s="50" t="str">
        <f>IF('Conception Eval'!P1=0,"",'Conception Eval'!P1)</f>
        <v/>
      </c>
      <c r="Q1" s="50" t="str">
        <f>IF('Conception Eval'!Q1=0,"",'Conception Eval'!Q1)</f>
        <v/>
      </c>
      <c r="R1" s="50" t="str">
        <f>IF('Conception Eval'!R1=0,"",'Conception Eval'!R1)</f>
        <v/>
      </c>
      <c r="S1" s="50" t="str">
        <f>IF('Conception Eval'!S1=0,"",'Conception Eval'!S1)</f>
        <v/>
      </c>
      <c r="T1" s="50" t="str">
        <f>IF('Conception Eval'!T1=0,"",'Conception Eval'!T1)</f>
        <v/>
      </c>
      <c r="U1" s="50" t="str">
        <f>IF('Conception Eval'!U1=0,"",'Conception Eval'!U1)</f>
        <v/>
      </c>
      <c r="V1" s="50" t="str">
        <f>IF('Conception Eval'!V1=0,"",'Conception Eval'!V1)</f>
        <v/>
      </c>
      <c r="W1" s="50" t="str">
        <f>IF('Conception Eval'!W1=0,"",'Conception Eval'!W1)</f>
        <v/>
      </c>
      <c r="X1" s="50" t="str">
        <f>IF('Conception Eval'!X1=0,"",'Conception Eval'!X1)</f>
        <v/>
      </c>
      <c r="Y1" s="50" t="str">
        <f>IF('Conception Eval'!Y1=0,"",'Conception Eval'!Y1)</f>
        <v/>
      </c>
      <c r="Z1" s="50" t="str">
        <f>IF('Conception Eval'!Z1=0,"",'Conception Eval'!Z1)</f>
        <v/>
      </c>
      <c r="AA1" s="50" t="str">
        <f>IF('Conception Eval'!AA1=0,"",'Conception Eval'!AA1)</f>
        <v/>
      </c>
      <c r="AB1" s="50" t="str">
        <f>IF('Conception Eval'!AB1=0,"",'Conception Eval'!AB1)</f>
        <v/>
      </c>
    </row>
    <row r="2" spans="1:28" s="52" customFormat="1" ht="102.75" customHeight="1" x14ac:dyDescent="0.25">
      <c r="A2" s="67" t="s">
        <v>32</v>
      </c>
      <c r="B2" s="51" t="str">
        <f>IF('Conception Eval'!B8:C8=0,"",'Conception Eval'!B8:C8)</f>
        <v/>
      </c>
      <c r="C2" s="66" t="str">
        <f>IF('Conception Eval'!C8:D8=0,"",'Conception Eval'!C8:D8)</f>
        <v/>
      </c>
      <c r="D2" s="66" t="str">
        <f>IF('Conception Eval'!D8:E8=0,"",'Conception Eval'!D8:E8)</f>
        <v/>
      </c>
      <c r="E2" s="66" t="str">
        <f>IF('Conception Eval'!E8:F8=0,"",'Conception Eval'!E8:F8)</f>
        <v/>
      </c>
      <c r="F2" s="66" t="str">
        <f>IF('Conception Eval'!F8:G8=0,"",'Conception Eval'!F8:G8)</f>
        <v/>
      </c>
      <c r="G2" s="66" t="str">
        <f>IF('Conception Eval'!G8:H8=0,"",'Conception Eval'!G8:H8)</f>
        <v/>
      </c>
      <c r="H2" s="66" t="str">
        <f>IF('Conception Eval'!H8:I8=0,"",'Conception Eval'!H8:I8)</f>
        <v/>
      </c>
      <c r="I2" s="66" t="str">
        <f>IF('Conception Eval'!I8:J8=0,"",'Conception Eval'!I8:J8)</f>
        <v/>
      </c>
      <c r="J2" s="66" t="str">
        <f>IF('Conception Eval'!J8:K8=0,"",'Conception Eval'!J8:K8)</f>
        <v/>
      </c>
      <c r="K2" s="66" t="str">
        <f>IF('Conception Eval'!K8:L8=0,"",'Conception Eval'!K8:L8)</f>
        <v/>
      </c>
      <c r="L2" s="66" t="str">
        <f>IF('Conception Eval'!L8:M8=0,"",'Conception Eval'!L8:M8)</f>
        <v/>
      </c>
      <c r="M2" s="52" t="str">
        <f>IF('Conception Eval'!M8:N8=0,"",'Conception Eval'!M8:N8)</f>
        <v/>
      </c>
    </row>
    <row r="3" spans="1:28" ht="102.75" customHeight="1" x14ac:dyDescent="0.25">
      <c r="A3" s="58" t="s">
        <v>33</v>
      </c>
      <c r="B3" s="53">
        <f>IF('Conception Eval'!B12:C12=0,"",'Conception Eval'!B12:C12)</f>
        <v>10</v>
      </c>
      <c r="C3" s="62" t="str">
        <f>IF('Conception Eval'!C12:D12=0,"",'Conception Eval'!C12:D12)</f>
        <v/>
      </c>
      <c r="D3" s="62" t="str">
        <f>IF('Conception Eval'!D12:E12=0,"",'Conception Eval'!D12:E12)</f>
        <v/>
      </c>
      <c r="E3" s="62" t="str">
        <f>IF('Conception Eval'!E12:F12=0,"",'Conception Eval'!E12:F12)</f>
        <v/>
      </c>
      <c r="F3" s="62" t="str">
        <f>IF('Conception Eval'!F12:G12=0,"",'Conception Eval'!F12:G12)</f>
        <v/>
      </c>
      <c r="G3" s="62" t="str">
        <f>IF('Conception Eval'!G12:H12=0,"",'Conception Eval'!G12:H12)</f>
        <v/>
      </c>
      <c r="H3" s="62" t="str">
        <f>IF('Conception Eval'!H12:I12=0,"",'Conception Eval'!H12:I12)</f>
        <v/>
      </c>
      <c r="I3" s="62" t="str">
        <f>IF('Conception Eval'!I12:J12=0,"",'Conception Eval'!I12:J12)</f>
        <v/>
      </c>
      <c r="J3" s="62" t="str">
        <f>IF('Conception Eval'!J12:K12=0,"",'Conception Eval'!J12:K12)</f>
        <v/>
      </c>
      <c r="K3" s="62" t="str">
        <f>IF('Conception Eval'!K12:L12=0,"",'Conception Eval'!K12:L12)</f>
        <v/>
      </c>
      <c r="L3" s="62" t="str">
        <f>IF('Conception Eval'!L12:M12=0,"",'Conception Eval'!L12:M12)</f>
        <v/>
      </c>
    </row>
    <row r="4" spans="1:28" ht="102.75" customHeight="1" x14ac:dyDescent="0.25">
      <c r="A4" s="61" t="s">
        <v>34</v>
      </c>
      <c r="B4" s="53">
        <f>IF('Conception Eval'!B13:C13=0,"",'Conception Eval'!B13:C13)</f>
        <v>25</v>
      </c>
      <c r="C4" s="63" t="str">
        <f>IF('Conception Eval'!C13:D13=0,"",'Conception Eval'!C13:D13)</f>
        <v/>
      </c>
      <c r="D4" s="63" t="str">
        <f>IF('Conception Eval'!D13:E13=0,"",'Conception Eval'!D13:E13)</f>
        <v/>
      </c>
      <c r="E4" s="63" t="str">
        <f>IF('Conception Eval'!E13:F13=0,"",'Conception Eval'!E13:F13)</f>
        <v/>
      </c>
      <c r="F4" s="63" t="str">
        <f>IF('Conception Eval'!F13:G13=0,"",'Conception Eval'!F13:G13)</f>
        <v/>
      </c>
      <c r="G4" s="63" t="str">
        <f>IF('Conception Eval'!G13:H13=0,"",'Conception Eval'!G13:H13)</f>
        <v/>
      </c>
      <c r="H4" s="63" t="str">
        <f>IF('Conception Eval'!H13:I13=0,"",'Conception Eval'!H13:I13)</f>
        <v/>
      </c>
      <c r="I4" s="63" t="str">
        <f>IF('Conception Eval'!I13:J13=0,"",'Conception Eval'!I13:J13)</f>
        <v/>
      </c>
      <c r="J4" s="63" t="str">
        <f>IF('Conception Eval'!J13:K13=0,"",'Conception Eval'!J13:K13)</f>
        <v/>
      </c>
      <c r="K4" s="63" t="str">
        <f>IF('Conception Eval'!K13:L13=0,"",'Conception Eval'!K13:L13)</f>
        <v/>
      </c>
      <c r="L4" s="63" t="str">
        <f>IF('Conception Eval'!L13:M13=0,"",'Conception Eval'!L13:M13)</f>
        <v/>
      </c>
    </row>
    <row r="5" spans="1:28" ht="102.75" customHeight="1" x14ac:dyDescent="0.25">
      <c r="A5" s="59" t="s">
        <v>35</v>
      </c>
      <c r="B5" s="53">
        <f>IF('Conception Eval'!B14:C14=0,"",'Conception Eval'!B14:C14)</f>
        <v>40</v>
      </c>
      <c r="C5" s="65" t="str">
        <f>IF('Conception Eval'!C14:D14=0,"",'Conception Eval'!C14:D14)</f>
        <v/>
      </c>
      <c r="D5" s="65" t="str">
        <f>IF('Conception Eval'!D14:E14=0,"",'Conception Eval'!D14:E14)</f>
        <v/>
      </c>
      <c r="E5" s="65" t="str">
        <f>IF('Conception Eval'!E14:F14=0,"",'Conception Eval'!E14:F14)</f>
        <v/>
      </c>
      <c r="F5" s="65" t="str">
        <f>IF('Conception Eval'!F14:G14=0,"",'Conception Eval'!F14:G14)</f>
        <v/>
      </c>
      <c r="G5" s="65" t="str">
        <f>IF('Conception Eval'!G14:H14=0,"",'Conception Eval'!G14:H14)</f>
        <v/>
      </c>
      <c r="H5" s="65" t="str">
        <f>IF('Conception Eval'!H14:I14=0,"",'Conception Eval'!H14:I14)</f>
        <v/>
      </c>
      <c r="I5" s="65" t="str">
        <f>IF('Conception Eval'!I14:J14=0,"",'Conception Eval'!I14:J14)</f>
        <v/>
      </c>
      <c r="J5" s="65" t="str">
        <f>IF('Conception Eval'!J14:K14=0,"",'Conception Eval'!J14:K14)</f>
        <v/>
      </c>
      <c r="K5" s="65" t="str">
        <f>IF('Conception Eval'!K14:L14=0,"",'Conception Eval'!K14:L14)</f>
        <v/>
      </c>
      <c r="L5" s="65" t="str">
        <f>IF('Conception Eval'!L14:M14=0,"",'Conception Eval'!L14:M14)</f>
        <v/>
      </c>
    </row>
    <row r="6" spans="1:28" ht="102.75" customHeight="1" x14ac:dyDescent="0.25">
      <c r="A6" s="60" t="s">
        <v>36</v>
      </c>
      <c r="B6" s="53">
        <f>IF('Conception Eval'!B15:C15=0,"",'Conception Eval'!B15:C15)</f>
        <v>50</v>
      </c>
      <c r="C6" s="64" t="str">
        <f>IF('Conception Eval'!C15:D15=0,"",'Conception Eval'!C15:D15)</f>
        <v/>
      </c>
      <c r="D6" s="64" t="str">
        <f>IF('Conception Eval'!D15:E15=0,"",'Conception Eval'!D15:E15)</f>
        <v/>
      </c>
      <c r="E6" s="64" t="str">
        <f>IF('Conception Eval'!E15:F15=0,"",'Conception Eval'!E15:F15)</f>
        <v/>
      </c>
      <c r="F6" s="64" t="str">
        <f>IF('Conception Eval'!F15:G15=0,"",'Conception Eval'!F15:G15)</f>
        <v/>
      </c>
      <c r="G6" s="64" t="str">
        <f>IF('Conception Eval'!G15:H15=0,"",'Conception Eval'!G15:H15)</f>
        <v/>
      </c>
      <c r="H6" s="64" t="str">
        <f>IF('Conception Eval'!H15:I15=0,"",'Conception Eval'!H15:I15)</f>
        <v/>
      </c>
      <c r="I6" s="64" t="str">
        <f>IF('Conception Eval'!I15:J15=0,"",'Conception Eval'!I15:J15)</f>
        <v/>
      </c>
      <c r="J6" s="64" t="str">
        <f>IF('Conception Eval'!J15:K15=0,"",'Conception Eval'!J15:K15)</f>
        <v/>
      </c>
      <c r="K6" s="64" t="str">
        <f>IF('Conception Eval'!K15:L15=0,"",'Conception Eval'!K15:L15)</f>
        <v/>
      </c>
      <c r="L6" s="64" t="str">
        <f>IF('Conception Eval'!L15:M15=0,"",'Conception Eval'!L15:M15)</f>
        <v/>
      </c>
    </row>
  </sheetData>
  <sheetProtection algorithmName="SHA-512" hashValue="P8GKM4uBtcR5FwL+KD28iAkt1/MOuBM0QLO/jyDqY9zXFs+ObXpoquhsWDOEVCzQfxeOq1O49sxWQqwoQlVu2w==" saltValue="lQfNcm6usu3Si8KQ5A9PMg==" spinCount="100000" sheet="1" objects="1" scenarios="1"/>
  <mergeCells count="2">
    <mergeCell ref="A1:C1"/>
    <mergeCell ref="E1:F1"/>
  </mergeCells>
  <pageMargins left="0.19685039370078741" right="0.19685039370078741" top="0.19685039370078741" bottom="0.19685039370078741" header="0.19685039370078741" footer="0.19685039370078741"/>
  <pageSetup paperSize="9" orientation="landscape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88848-60D3-4B65-B20D-9B09E0F467FC}">
  <dimension ref="A1:J33"/>
  <sheetViews>
    <sheetView workbookViewId="0">
      <selection activeCell="A2" sqref="A2:A33"/>
    </sheetView>
  </sheetViews>
  <sheetFormatPr baseColWidth="10" defaultColWidth="12.28515625" defaultRowHeight="12" x14ac:dyDescent="0.25"/>
  <cols>
    <col min="1" max="1" width="12.28515625" style="1"/>
    <col min="2" max="2" width="25.7109375" style="1" customWidth="1"/>
    <col min="3" max="3" width="6.5703125" style="1" customWidth="1"/>
    <col min="4" max="4" width="27.140625" style="1" customWidth="1"/>
    <col min="5" max="5" width="33.7109375" style="1" customWidth="1"/>
    <col min="6" max="6" width="39.7109375" style="1" customWidth="1"/>
    <col min="7" max="7" width="11" style="1" customWidth="1"/>
    <col min="8" max="8" width="17.7109375" style="1" customWidth="1"/>
    <col min="9" max="9" width="9.42578125" style="1" customWidth="1"/>
    <col min="10" max="16384" width="12.28515625" style="1"/>
  </cols>
  <sheetData>
    <row r="1" spans="1:10" ht="24.75" thickBot="1" x14ac:dyDescent="0.3">
      <c r="A1" s="1" t="s">
        <v>0</v>
      </c>
      <c r="B1" s="1" t="s">
        <v>37</v>
      </c>
      <c r="C1" s="1" t="s">
        <v>150</v>
      </c>
      <c r="D1" s="1" t="s">
        <v>57</v>
      </c>
      <c r="E1" s="1" t="s">
        <v>58</v>
      </c>
      <c r="F1" s="1" t="s">
        <v>89</v>
      </c>
      <c r="H1" s="1" t="s">
        <v>38</v>
      </c>
      <c r="I1" s="1">
        <v>1</v>
      </c>
      <c r="J1" s="1" t="s">
        <v>134</v>
      </c>
    </row>
    <row r="2" spans="1:10" ht="51.75" thickBot="1" x14ac:dyDescent="0.3">
      <c r="A2" s="1" t="s">
        <v>39</v>
      </c>
      <c r="B2" s="1" t="s">
        <v>52</v>
      </c>
      <c r="C2" s="1" t="s">
        <v>151</v>
      </c>
      <c r="D2" s="1" t="s">
        <v>127</v>
      </c>
      <c r="E2" s="69" t="s">
        <v>59</v>
      </c>
      <c r="F2" s="76" t="s">
        <v>119</v>
      </c>
      <c r="H2" s="1" t="s">
        <v>120</v>
      </c>
      <c r="I2" s="1">
        <v>2</v>
      </c>
      <c r="J2" s="1" t="s">
        <v>132</v>
      </c>
    </row>
    <row r="3" spans="1:10" ht="39" thickBot="1" x14ac:dyDescent="0.3">
      <c r="A3" s="1" t="s">
        <v>153</v>
      </c>
      <c r="B3" s="1" t="s">
        <v>53</v>
      </c>
      <c r="C3" s="1" t="s">
        <v>152</v>
      </c>
      <c r="D3" s="1" t="s">
        <v>128</v>
      </c>
      <c r="E3" s="70" t="s">
        <v>60</v>
      </c>
      <c r="F3" s="71" t="s">
        <v>90</v>
      </c>
      <c r="H3" s="1" t="s">
        <v>121</v>
      </c>
      <c r="I3" s="1">
        <v>3</v>
      </c>
      <c r="J3" s="1" t="s">
        <v>133</v>
      </c>
    </row>
    <row r="4" spans="1:10" ht="51.75" thickBot="1" x14ac:dyDescent="0.3">
      <c r="A4" s="1" t="s">
        <v>40</v>
      </c>
      <c r="B4" s="1" t="s">
        <v>54</v>
      </c>
      <c r="D4" s="1" t="s">
        <v>129</v>
      </c>
      <c r="E4" s="70" t="s">
        <v>61</v>
      </c>
      <c r="F4" s="71" t="s">
        <v>91</v>
      </c>
      <c r="H4" s="1" t="s">
        <v>122</v>
      </c>
      <c r="I4" s="1">
        <v>4</v>
      </c>
      <c r="J4" s="1" t="s">
        <v>135</v>
      </c>
    </row>
    <row r="5" spans="1:10" ht="39" thickBot="1" x14ac:dyDescent="0.3">
      <c r="A5" s="1" t="s">
        <v>154</v>
      </c>
      <c r="B5" s="1" t="s">
        <v>55</v>
      </c>
      <c r="D5" s="1" t="s">
        <v>130</v>
      </c>
      <c r="E5" s="70" t="s">
        <v>62</v>
      </c>
      <c r="F5" s="71" t="s">
        <v>92</v>
      </c>
      <c r="H5" s="1" t="s">
        <v>123</v>
      </c>
      <c r="I5" s="1">
        <v>5</v>
      </c>
      <c r="J5" s="1" t="s">
        <v>136</v>
      </c>
    </row>
    <row r="6" spans="1:10" ht="60.75" thickBot="1" x14ac:dyDescent="0.3">
      <c r="A6" s="1" t="s">
        <v>167</v>
      </c>
      <c r="B6" s="68" t="s">
        <v>56</v>
      </c>
      <c r="D6" s="1" t="s">
        <v>131</v>
      </c>
      <c r="E6" s="70" t="s">
        <v>63</v>
      </c>
      <c r="F6" s="71" t="s">
        <v>93</v>
      </c>
      <c r="H6" s="1" t="s">
        <v>124</v>
      </c>
      <c r="I6" s="1">
        <v>6</v>
      </c>
      <c r="J6" s="1" t="s">
        <v>137</v>
      </c>
    </row>
    <row r="7" spans="1:10" ht="39" thickBot="1" x14ac:dyDescent="0.3">
      <c r="A7" s="1" t="s">
        <v>158</v>
      </c>
      <c r="E7" s="71" t="s">
        <v>64</v>
      </c>
      <c r="F7" s="71" t="s">
        <v>94</v>
      </c>
      <c r="J7" s="1" t="s">
        <v>138</v>
      </c>
    </row>
    <row r="8" spans="1:10" ht="51.75" thickBot="1" x14ac:dyDescent="0.3">
      <c r="A8" s="1" t="s">
        <v>41</v>
      </c>
      <c r="E8" s="72" t="s">
        <v>65</v>
      </c>
      <c r="F8" s="72" t="s">
        <v>95</v>
      </c>
      <c r="J8" s="1" t="s">
        <v>143</v>
      </c>
    </row>
    <row r="9" spans="1:10" ht="39" thickBot="1" x14ac:dyDescent="0.3">
      <c r="A9" s="1" t="s">
        <v>155</v>
      </c>
      <c r="E9" s="72" t="s">
        <v>66</v>
      </c>
      <c r="F9" s="72" t="s">
        <v>96</v>
      </c>
      <c r="J9" s="1" t="s">
        <v>139</v>
      </c>
    </row>
    <row r="10" spans="1:10" ht="51.75" thickBot="1" x14ac:dyDescent="0.3">
      <c r="A10" s="1" t="s">
        <v>170</v>
      </c>
      <c r="E10" s="72" t="s">
        <v>67</v>
      </c>
      <c r="F10" s="72" t="s">
        <v>97</v>
      </c>
      <c r="J10" s="1" t="s">
        <v>140</v>
      </c>
    </row>
    <row r="11" spans="1:10" ht="39" thickBot="1" x14ac:dyDescent="0.3">
      <c r="A11" s="1" t="s">
        <v>42</v>
      </c>
      <c r="E11" s="72" t="s">
        <v>68</v>
      </c>
      <c r="F11" s="72" t="s">
        <v>98</v>
      </c>
      <c r="J11" s="1" t="s">
        <v>141</v>
      </c>
    </row>
    <row r="12" spans="1:10" ht="51.75" thickBot="1" x14ac:dyDescent="0.3">
      <c r="A12" s="1" t="s">
        <v>164</v>
      </c>
      <c r="E12" s="72" t="s">
        <v>69</v>
      </c>
      <c r="F12" s="72" t="s">
        <v>99</v>
      </c>
      <c r="J12" s="1" t="s">
        <v>142</v>
      </c>
    </row>
    <row r="13" spans="1:10" ht="77.25" thickBot="1" x14ac:dyDescent="0.3">
      <c r="A13" s="1" t="s">
        <v>156</v>
      </c>
      <c r="E13" s="72" t="s">
        <v>70</v>
      </c>
      <c r="F13" s="72" t="s">
        <v>100</v>
      </c>
      <c r="J13" s="1" t="s">
        <v>144</v>
      </c>
    </row>
    <row r="14" spans="1:10" ht="51.75" thickBot="1" x14ac:dyDescent="0.3">
      <c r="A14" s="1" t="s">
        <v>43</v>
      </c>
      <c r="E14" s="73" t="s">
        <v>71</v>
      </c>
      <c r="F14" s="73" t="s">
        <v>101</v>
      </c>
      <c r="J14" s="1" t="s">
        <v>145</v>
      </c>
    </row>
    <row r="15" spans="1:10" ht="51.75" thickBot="1" x14ac:dyDescent="0.3">
      <c r="A15" s="1" t="s">
        <v>168</v>
      </c>
      <c r="E15" s="73" t="s">
        <v>72</v>
      </c>
      <c r="F15" s="73" t="s">
        <v>102</v>
      </c>
      <c r="J15" s="1" t="s">
        <v>146</v>
      </c>
    </row>
    <row r="16" spans="1:10" ht="51.75" thickBot="1" x14ac:dyDescent="0.3">
      <c r="A16" s="1" t="s">
        <v>44</v>
      </c>
      <c r="E16" s="73" t="s">
        <v>73</v>
      </c>
      <c r="F16" s="73" t="s">
        <v>103</v>
      </c>
      <c r="J16" s="1" t="s">
        <v>147</v>
      </c>
    </row>
    <row r="17" spans="1:10" ht="64.5" thickBot="1" x14ac:dyDescent="0.3">
      <c r="A17" s="1" t="s">
        <v>166</v>
      </c>
      <c r="E17" s="73" t="s">
        <v>74</v>
      </c>
      <c r="F17" s="73" t="s">
        <v>104</v>
      </c>
      <c r="J17" s="1" t="s">
        <v>148</v>
      </c>
    </row>
    <row r="18" spans="1:10" ht="39" thickBot="1" x14ac:dyDescent="0.3">
      <c r="A18" s="1" t="s">
        <v>165</v>
      </c>
      <c r="E18" s="73" t="s">
        <v>75</v>
      </c>
      <c r="F18" s="73" t="s">
        <v>105</v>
      </c>
    </row>
    <row r="19" spans="1:10" ht="64.5" thickBot="1" x14ac:dyDescent="0.3">
      <c r="A19" s="1" t="s">
        <v>45</v>
      </c>
      <c r="E19" s="73" t="s">
        <v>76</v>
      </c>
      <c r="F19" s="73" t="s">
        <v>106</v>
      </c>
    </row>
    <row r="20" spans="1:10" ht="51.75" thickBot="1" x14ac:dyDescent="0.3">
      <c r="A20" s="1" t="s">
        <v>46</v>
      </c>
      <c r="E20" s="74" t="s">
        <v>77</v>
      </c>
      <c r="F20" s="74" t="s">
        <v>107</v>
      </c>
    </row>
    <row r="21" spans="1:10" ht="64.5" thickBot="1" x14ac:dyDescent="0.3">
      <c r="A21" s="1" t="s">
        <v>157</v>
      </c>
      <c r="E21" s="74" t="s">
        <v>78</v>
      </c>
      <c r="F21" s="74" t="s">
        <v>108</v>
      </c>
    </row>
    <row r="22" spans="1:10" ht="64.5" thickBot="1" x14ac:dyDescent="0.3">
      <c r="A22" s="1" t="s">
        <v>47</v>
      </c>
      <c r="E22" s="74" t="s">
        <v>79</v>
      </c>
      <c r="F22" s="74" t="s">
        <v>109</v>
      </c>
    </row>
    <row r="23" spans="1:10" ht="64.5" thickBot="1" x14ac:dyDescent="0.3">
      <c r="A23" s="1" t="s">
        <v>171</v>
      </c>
      <c r="E23" s="74" t="s">
        <v>80</v>
      </c>
      <c r="F23" s="74" t="s">
        <v>110</v>
      </c>
    </row>
    <row r="24" spans="1:10" ht="51.75" thickBot="1" x14ac:dyDescent="0.3">
      <c r="A24" s="1" t="s">
        <v>159</v>
      </c>
      <c r="E24" s="74" t="s">
        <v>81</v>
      </c>
      <c r="F24" s="74" t="s">
        <v>111</v>
      </c>
    </row>
    <row r="25" spans="1:10" ht="51.75" thickBot="1" x14ac:dyDescent="0.3">
      <c r="A25" s="1" t="s">
        <v>160</v>
      </c>
      <c r="E25" s="74" t="s">
        <v>82</v>
      </c>
      <c r="F25" s="74" t="s">
        <v>112</v>
      </c>
    </row>
    <row r="26" spans="1:10" ht="64.5" thickBot="1" x14ac:dyDescent="0.3">
      <c r="A26" s="1" t="s">
        <v>161</v>
      </c>
      <c r="E26" s="75" t="s">
        <v>83</v>
      </c>
      <c r="F26" s="77" t="s">
        <v>113</v>
      </c>
    </row>
    <row r="27" spans="1:10" ht="39" thickBot="1" x14ac:dyDescent="0.3">
      <c r="A27" s="1" t="s">
        <v>163</v>
      </c>
      <c r="E27" s="75" t="s">
        <v>84</v>
      </c>
      <c r="F27" s="77" t="s">
        <v>114</v>
      </c>
    </row>
    <row r="28" spans="1:10" ht="64.5" thickBot="1" x14ac:dyDescent="0.3">
      <c r="A28" s="1" t="s">
        <v>48</v>
      </c>
      <c r="E28" s="75" t="s">
        <v>85</v>
      </c>
      <c r="F28" s="77" t="s">
        <v>115</v>
      </c>
    </row>
    <row r="29" spans="1:10" ht="39" thickBot="1" x14ac:dyDescent="0.3">
      <c r="A29" s="1" t="s">
        <v>169</v>
      </c>
      <c r="E29" s="75" t="s">
        <v>86</v>
      </c>
      <c r="F29" s="77" t="s">
        <v>116</v>
      </c>
    </row>
    <row r="30" spans="1:10" ht="39" thickBot="1" x14ac:dyDescent="0.3">
      <c r="A30" s="1" t="s">
        <v>49</v>
      </c>
      <c r="E30" s="75" t="s">
        <v>87</v>
      </c>
      <c r="F30" s="77" t="s">
        <v>117</v>
      </c>
    </row>
    <row r="31" spans="1:10" ht="51.75" thickBot="1" x14ac:dyDescent="0.3">
      <c r="A31" s="1" t="s">
        <v>50</v>
      </c>
      <c r="E31" s="75" t="s">
        <v>88</v>
      </c>
      <c r="F31" s="77" t="s">
        <v>118</v>
      </c>
    </row>
    <row r="32" spans="1:10" x14ac:dyDescent="0.25">
      <c r="A32" s="1" t="s">
        <v>162</v>
      </c>
    </row>
    <row r="33" spans="1:1" x14ac:dyDescent="0.25">
      <c r="A33" s="1" t="s">
        <v>172</v>
      </c>
    </row>
  </sheetData>
  <sortState ref="A2:A33">
    <sortCondition ref="A2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22</vt:i4>
      </vt:variant>
    </vt:vector>
  </HeadingPairs>
  <TitlesOfParts>
    <vt:vector size="26" baseType="lpstr">
      <vt:lpstr>Conception Eval</vt:lpstr>
      <vt:lpstr>Fiche Eval</vt:lpstr>
      <vt:lpstr>Impression</vt:lpstr>
      <vt:lpstr>Données</vt:lpstr>
      <vt:lpstr>A</vt:lpstr>
      <vt:lpstr>B</vt:lpstr>
      <vt:lpstr>CC</vt:lpstr>
      <vt:lpstr>D</vt:lpstr>
      <vt:lpstr>D_1</vt:lpstr>
      <vt:lpstr>D_2</vt:lpstr>
      <vt:lpstr>D_3</vt:lpstr>
      <vt:lpstr>D_4</vt:lpstr>
      <vt:lpstr>D_5</vt:lpstr>
      <vt:lpstr>E</vt:lpstr>
      <vt:lpstr>F</vt:lpstr>
      <vt:lpstr>G</vt:lpstr>
      <vt:lpstr>H</vt:lpstr>
      <vt:lpstr>I</vt:lpstr>
      <vt:lpstr>J</vt:lpstr>
      <vt:lpstr>K</vt:lpstr>
      <vt:lpstr>LL</vt:lpstr>
      <vt:lpstr>M</vt:lpstr>
      <vt:lpstr>N</vt:lpstr>
      <vt:lpstr>O</vt:lpstr>
      <vt:lpstr>X</vt:lpstr>
      <vt:lpstr>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Cédric Guimard</dc:creator>
  <cp:keywords/>
  <dc:description/>
  <cp:lastModifiedBy>Cédric Guimard</cp:lastModifiedBy>
  <cp:revision/>
  <cp:lastPrinted>2019-11-08T13:30:26Z</cp:lastPrinted>
  <dcterms:created xsi:type="dcterms:W3CDTF">2018-11-24T14:23:38Z</dcterms:created>
  <dcterms:modified xsi:type="dcterms:W3CDTF">2020-03-04T20:49:49Z</dcterms:modified>
  <cp:category/>
  <cp:contentStatus/>
</cp:coreProperties>
</file>