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Relais-Vitesse" sheetId="1" r:id="rId1"/>
  </sheets>
  <definedNames/>
  <calcPr fullCalcOnLoad="1"/>
</workbook>
</file>

<file path=xl/sharedStrings.xml><?xml version="1.0" encoding="utf-8"?>
<sst xmlns="http://schemas.openxmlformats.org/spreadsheetml/2006/main" count="95" uniqueCount="29">
  <si>
    <t>Notes</t>
  </si>
  <si>
    <t>NOM</t>
  </si>
  <si>
    <t>SEXE</t>
  </si>
  <si>
    <t xml:space="preserve">RELAIS </t>
  </si>
  <si>
    <t>total /20</t>
  </si>
  <si>
    <t>moyenne</t>
  </si>
  <si>
    <t>Ne pas écrire dans les cellules "colorées"</t>
  </si>
  <si>
    <t>CLASSE</t>
  </si>
  <si>
    <t xml:space="preserve">LYCÉE : </t>
  </si>
  <si>
    <t>Noter les temps sous la forme 5,56</t>
  </si>
  <si>
    <t>ACTIVITÉ</t>
  </si>
  <si>
    <t>50mG</t>
  </si>
  <si>
    <t>4x50mF</t>
  </si>
  <si>
    <t>4x50mG</t>
  </si>
  <si>
    <t>50m F</t>
  </si>
  <si>
    <t>total 4 relayeurs</t>
  </si>
  <si>
    <t>meilleur 50M</t>
  </si>
  <si>
    <t>1er 50M</t>
  </si>
  <si>
    <t>2ème 50M</t>
  </si>
  <si>
    <t>4x50 ordre 1234</t>
  </si>
  <si>
    <t>4x50 ordre 2143</t>
  </si>
  <si>
    <t>meilleur 4x50M</t>
  </si>
  <si>
    <t>différence</t>
  </si>
  <si>
    <t>total 2 RELAIS</t>
  </si>
  <si>
    <t>Ne pas oublier de remplir la colonne SEXE (G ou F)</t>
  </si>
  <si>
    <t>note /4pts</t>
  </si>
  <si>
    <t>transmission /2pts</t>
  </si>
  <si>
    <t>note /10pts</t>
  </si>
  <si>
    <t>BAC GT 2013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</si>
</sst>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0.0"/>
    <numFmt numFmtId="168" formatCode="0.0%"/>
    <numFmt numFmtId="169" formatCode="dd/mm/yy;@"/>
    <numFmt numFmtId="170" formatCode="[$-40C]dddd\ d\ mmmm\ yyyy"/>
  </numFmts>
  <fonts count="4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3">
    <xf numFmtId="0" fontId="0" fillId="0" borderId="0" xfId="0" applyAlignment="1">
      <alignment/>
    </xf>
    <xf numFmtId="2" fontId="4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/>
      <protection/>
    </xf>
    <xf numFmtId="2" fontId="4" fillId="35" borderId="12" xfId="0" applyNumberFormat="1" applyFont="1" applyFill="1" applyBorder="1" applyAlignment="1" applyProtection="1">
      <alignment horizontal="center"/>
      <protection/>
    </xf>
    <xf numFmtId="2" fontId="1" fillId="36" borderId="13" xfId="0" applyNumberFormat="1" applyFont="1" applyFill="1" applyBorder="1" applyAlignment="1" applyProtection="1">
      <alignment horizontal="center" wrapText="1"/>
      <protection/>
    </xf>
    <xf numFmtId="2" fontId="1" fillId="36" borderId="14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39" borderId="16" xfId="0" applyFont="1" applyFill="1" applyBorder="1" applyAlignment="1" applyProtection="1">
      <alignment horizontal="center"/>
      <protection locked="0"/>
    </xf>
    <xf numFmtId="0" fontId="4" fillId="40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 wrapText="1"/>
      <protection/>
    </xf>
    <xf numFmtId="167" fontId="4" fillId="41" borderId="10" xfId="0" applyNumberFormat="1" applyFont="1" applyFill="1" applyBorder="1" applyAlignment="1" applyProtection="1">
      <alignment horizontal="center"/>
      <protection/>
    </xf>
    <xf numFmtId="167" fontId="5" fillId="38" borderId="10" xfId="0" applyNumberFormat="1" applyFont="1" applyFill="1" applyBorder="1" applyAlignment="1" applyProtection="1">
      <alignment horizontal="center"/>
      <protection/>
    </xf>
    <xf numFmtId="0" fontId="9" fillId="3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2" fontId="5" fillId="33" borderId="20" xfId="0" applyNumberFormat="1" applyFont="1" applyFill="1" applyBorder="1" applyAlignment="1" applyProtection="1">
      <alignment horizontal="center" vertical="center"/>
      <protection/>
    </xf>
    <xf numFmtId="2" fontId="5" fillId="33" borderId="21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2" fontId="4" fillId="42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20" xfId="0" applyNumberFormat="1" applyFont="1" applyFill="1" applyBorder="1" applyAlignment="1" applyProtection="1">
      <alignment horizontal="center" vertical="center"/>
      <protection/>
    </xf>
    <xf numFmtId="2" fontId="4" fillId="33" borderId="21" xfId="0" applyNumberFormat="1" applyFont="1" applyFill="1" applyBorder="1" applyAlignment="1" applyProtection="1">
      <alignment horizontal="center" vertical="center"/>
      <protection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167" fontId="5" fillId="38" borderId="20" xfId="0" applyNumberFormat="1" applyFont="1" applyFill="1" applyBorder="1" applyAlignment="1" applyProtection="1">
      <alignment horizontal="center" vertical="center"/>
      <protection/>
    </xf>
    <xf numFmtId="167" fontId="5" fillId="38" borderId="21" xfId="0" applyNumberFormat="1" applyFont="1" applyFill="1" applyBorder="1" applyAlignment="1" applyProtection="1">
      <alignment horizontal="center" vertical="center"/>
      <protection/>
    </xf>
    <xf numFmtId="167" fontId="5" fillId="38" borderId="13" xfId="0" applyNumberFormat="1" applyFont="1" applyFill="1" applyBorder="1" applyAlignment="1" applyProtection="1">
      <alignment horizontal="center" vertical="center"/>
      <protection/>
    </xf>
    <xf numFmtId="169" fontId="4" fillId="0" borderId="22" xfId="0" applyNumberFormat="1" applyFont="1" applyBorder="1" applyAlignment="1" applyProtection="1">
      <alignment horizontal="center"/>
      <protection locked="0"/>
    </xf>
    <xf numFmtId="169" fontId="4" fillId="0" borderId="23" xfId="0" applyNumberFormat="1" applyFont="1" applyBorder="1" applyAlignment="1" applyProtection="1">
      <alignment horizontal="center"/>
      <protection locked="0"/>
    </xf>
    <xf numFmtId="169" fontId="4" fillId="0" borderId="24" xfId="0" applyNumberFormat="1" applyFont="1" applyBorder="1" applyAlignment="1" applyProtection="1">
      <alignment horizontal="center"/>
      <protection locked="0"/>
    </xf>
    <xf numFmtId="2" fontId="5" fillId="38" borderId="10" xfId="0" applyNumberFormat="1" applyFont="1" applyFill="1" applyBorder="1" applyAlignment="1" applyProtection="1">
      <alignment horizontal="center" vertical="center"/>
      <protection/>
    </xf>
    <xf numFmtId="0" fontId="8" fillId="43" borderId="22" xfId="0" applyFont="1" applyFill="1" applyBorder="1" applyAlignment="1" applyProtection="1">
      <alignment horizontal="center"/>
      <protection locked="0"/>
    </xf>
    <xf numFmtId="0" fontId="8" fillId="43" borderId="23" xfId="0" applyFont="1" applyFill="1" applyBorder="1" applyAlignment="1" applyProtection="1">
      <alignment horizontal="center"/>
      <protection locked="0"/>
    </xf>
    <xf numFmtId="0" fontId="8" fillId="43" borderId="24" xfId="0" applyFont="1" applyFill="1" applyBorder="1" applyAlignment="1" applyProtection="1">
      <alignment horizontal="center"/>
      <protection locked="0"/>
    </xf>
    <xf numFmtId="0" fontId="15" fillId="43" borderId="22" xfId="0" applyFont="1" applyFill="1" applyBorder="1" applyAlignment="1" applyProtection="1">
      <alignment horizontal="center"/>
      <protection/>
    </xf>
    <xf numFmtId="0" fontId="15" fillId="43" borderId="23" xfId="0" applyFont="1" applyFill="1" applyBorder="1" applyAlignment="1" applyProtection="1">
      <alignment horizontal="center"/>
      <protection/>
    </xf>
    <xf numFmtId="0" fontId="15" fillId="43" borderId="24" xfId="0" applyFont="1" applyFill="1" applyBorder="1" applyAlignment="1" applyProtection="1">
      <alignment horizontal="center"/>
      <protection/>
    </xf>
    <xf numFmtId="0" fontId="6" fillId="43" borderId="22" xfId="0" applyFont="1" applyFill="1" applyBorder="1" applyAlignment="1" applyProtection="1">
      <alignment horizontal="center"/>
      <protection/>
    </xf>
    <xf numFmtId="0" fontId="6" fillId="43" borderId="23" xfId="0" applyFont="1" applyFill="1" applyBorder="1" applyAlignment="1" applyProtection="1">
      <alignment horizontal="center"/>
      <protection/>
    </xf>
    <xf numFmtId="0" fontId="6" fillId="43" borderId="24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8" fillId="43" borderId="22" xfId="0" applyFont="1" applyFill="1" applyBorder="1" applyAlignment="1" applyProtection="1">
      <alignment horizontal="center" vertical="center"/>
      <protection/>
    </xf>
    <xf numFmtId="0" fontId="8" fillId="43" borderId="23" xfId="0" applyFont="1" applyFill="1" applyBorder="1" applyAlignment="1" applyProtection="1">
      <alignment horizontal="center" vertical="center"/>
      <protection/>
    </xf>
    <xf numFmtId="0" fontId="8" fillId="43" borderId="24" xfId="0" applyFont="1" applyFill="1" applyBorder="1" applyAlignment="1" applyProtection="1">
      <alignment horizontal="center" vertical="center"/>
      <protection/>
    </xf>
    <xf numFmtId="0" fontId="8" fillId="43" borderId="22" xfId="0" applyFont="1" applyFill="1" applyBorder="1" applyAlignment="1" applyProtection="1">
      <alignment horizontal="center"/>
      <protection/>
    </xf>
    <xf numFmtId="0" fontId="8" fillId="43" borderId="23" xfId="0" applyFont="1" applyFill="1" applyBorder="1" applyAlignment="1" applyProtection="1">
      <alignment horizont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2" fontId="4" fillId="42" borderId="20" xfId="0" applyNumberFormat="1" applyFont="1" applyFill="1" applyBorder="1" applyAlignment="1" applyProtection="1">
      <alignment horizontal="center" vertical="center"/>
      <protection locked="0"/>
    </xf>
    <xf numFmtId="2" fontId="4" fillId="42" borderId="21" xfId="0" applyNumberFormat="1" applyFont="1" applyFill="1" applyBorder="1" applyAlignment="1" applyProtection="1">
      <alignment horizontal="center" vertical="center"/>
      <protection locked="0"/>
    </xf>
    <xf numFmtId="2" fontId="4" fillId="42" borderId="13" xfId="0" applyNumberFormat="1" applyFont="1" applyFill="1" applyBorder="1" applyAlignment="1" applyProtection="1">
      <alignment horizontal="center" vertical="center"/>
      <protection locked="0"/>
    </xf>
    <xf numFmtId="10" fontId="4" fillId="37" borderId="1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b val="0"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b val="0"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view="pageLayout" workbookViewId="0" topLeftCell="A1">
      <selection activeCell="C6" sqref="C6:C9"/>
    </sheetView>
  </sheetViews>
  <sheetFormatPr defaultColWidth="3.421875" defaultRowHeight="12.75"/>
  <cols>
    <col min="1" max="1" width="2.28125" style="2" customWidth="1"/>
    <col min="2" max="2" width="15.7109375" style="2" customWidth="1"/>
    <col min="3" max="3" width="4.8515625" style="18" customWidth="1"/>
    <col min="4" max="4" width="5.28125" style="2" customWidth="1"/>
    <col min="5" max="5" width="5.57421875" style="2" customWidth="1"/>
    <col min="6" max="6" width="8.140625" style="2" customWidth="1"/>
    <col min="7" max="7" width="8.140625" style="2" hidden="1" customWidth="1"/>
    <col min="8" max="8" width="5.28125" style="2" customWidth="1"/>
    <col min="9" max="9" width="9.00390625" style="2" customWidth="1"/>
    <col min="10" max="10" width="9.28125" style="2" customWidth="1"/>
    <col min="11" max="11" width="8.7109375" style="2" customWidth="1"/>
    <col min="12" max="12" width="7.421875" style="2" customWidth="1"/>
    <col min="13" max="13" width="8.421875" style="2" customWidth="1"/>
    <col min="14" max="14" width="6.00390625" style="2" customWidth="1"/>
    <col min="15" max="15" width="8.421875" style="2" customWidth="1"/>
    <col min="16" max="16" width="5.7109375" style="2" customWidth="1"/>
    <col min="17" max="17" width="10.421875" style="2" customWidth="1"/>
    <col min="18" max="18" width="6.8515625" style="2" customWidth="1"/>
    <col min="19" max="19" width="8.28125" style="15" customWidth="1"/>
    <col min="20" max="20" width="4.421875" style="2" customWidth="1"/>
    <col min="21" max="21" width="5.28125" style="2" customWidth="1"/>
    <col min="22" max="23" width="4.8515625" style="2" customWidth="1"/>
    <col min="24" max="27" width="4.57421875" style="2" customWidth="1"/>
    <col min="28" max="28" width="8.28125" style="2" bestFit="1" customWidth="1"/>
    <col min="29" max="38" width="3.421875" style="2" customWidth="1"/>
    <col min="39" max="39" width="5.140625" style="2" customWidth="1"/>
    <col min="40" max="16384" width="3.421875" style="2" customWidth="1"/>
  </cols>
  <sheetData>
    <row r="1" spans="2:18" ht="21" thickBot="1">
      <c r="B1" s="65" t="s">
        <v>8</v>
      </c>
      <c r="C1" s="66"/>
      <c r="D1" s="67"/>
      <c r="F1" s="68" t="s">
        <v>10</v>
      </c>
      <c r="G1" s="69"/>
      <c r="H1" s="69"/>
      <c r="I1" s="69"/>
      <c r="J1" s="70"/>
      <c r="L1" s="76" t="s">
        <v>28</v>
      </c>
      <c r="M1" s="77"/>
      <c r="N1" s="78"/>
      <c r="P1" s="79" t="s">
        <v>7</v>
      </c>
      <c r="Q1" s="80"/>
      <c r="R1" s="81"/>
    </row>
    <row r="2" spans="2:18" ht="21" thickBot="1">
      <c r="B2" s="90"/>
      <c r="C2" s="91"/>
      <c r="D2" s="92"/>
      <c r="F2" s="71" t="s">
        <v>3</v>
      </c>
      <c r="G2" s="72"/>
      <c r="H2" s="72"/>
      <c r="I2" s="72"/>
      <c r="J2" s="73"/>
      <c r="P2" s="61"/>
      <c r="Q2" s="62"/>
      <c r="R2" s="63"/>
    </row>
    <row r="3" spans="24:28" ht="7.5" customHeight="1">
      <c r="X3" s="33"/>
      <c r="Y3" s="33"/>
      <c r="Z3" s="33"/>
      <c r="AA3" s="33"/>
      <c r="AB3" s="33"/>
    </row>
    <row r="4" spans="1:18" ht="12.75">
      <c r="A4" s="89" t="s">
        <v>24</v>
      </c>
      <c r="B4" s="89"/>
      <c r="C4" s="89"/>
      <c r="D4" s="89"/>
      <c r="E4" s="89"/>
      <c r="F4" s="89"/>
      <c r="G4" s="89"/>
      <c r="H4" s="89"/>
      <c r="I4" s="89" t="s">
        <v>9</v>
      </c>
      <c r="J4" s="89"/>
      <c r="K4" s="89"/>
      <c r="L4" s="89"/>
      <c r="M4" s="89" t="s">
        <v>6</v>
      </c>
      <c r="N4" s="89"/>
      <c r="O4" s="89"/>
      <c r="P4" s="89"/>
      <c r="Q4" s="89"/>
      <c r="R4" s="89"/>
    </row>
    <row r="5" spans="2:19" s="25" customFormat="1" ht="31.5" customHeight="1">
      <c r="B5" s="23" t="s">
        <v>1</v>
      </c>
      <c r="C5" s="26" t="s">
        <v>2</v>
      </c>
      <c r="D5" s="23" t="s">
        <v>17</v>
      </c>
      <c r="E5" s="23" t="s">
        <v>18</v>
      </c>
      <c r="F5" s="29" t="s">
        <v>16</v>
      </c>
      <c r="G5" s="29"/>
      <c r="H5" s="28" t="s">
        <v>25</v>
      </c>
      <c r="I5" s="24" t="s">
        <v>15</v>
      </c>
      <c r="J5" s="27" t="s">
        <v>19</v>
      </c>
      <c r="K5" s="23" t="s">
        <v>20</v>
      </c>
      <c r="L5" s="31" t="s">
        <v>21</v>
      </c>
      <c r="M5" s="24" t="s">
        <v>22</v>
      </c>
      <c r="N5" s="28" t="s">
        <v>25</v>
      </c>
      <c r="O5" s="30" t="s">
        <v>23</v>
      </c>
      <c r="P5" s="28" t="s">
        <v>27</v>
      </c>
      <c r="Q5" s="45" t="s">
        <v>26</v>
      </c>
      <c r="R5" s="23" t="s">
        <v>4</v>
      </c>
      <c r="S5" s="36"/>
    </row>
    <row r="6" spans="1:18" ht="12.75">
      <c r="A6" s="13">
        <v>1</v>
      </c>
      <c r="B6" s="22"/>
      <c r="C6" s="86"/>
      <c r="D6" s="21"/>
      <c r="E6" s="14"/>
      <c r="F6" s="1">
        <f>IF(D6="","",SMALL(D6:E6,1))</f>
      </c>
      <c r="G6" s="1">
        <f>IF(F6="",0,1)</f>
        <v>0</v>
      </c>
      <c r="H6" s="44">
        <f>IF(AND(ISTEXT(C6),ISNUMBER(F6)),IF(C6="f",VLOOKUP(F6,$D$48:$F$69,3),VLOOKUP(F6,$E$48:$F$69,2)),"")</f>
      </c>
      <c r="I6" s="51">
        <f>IF(SUM(G6:G9)=4,SUM(F6:F9),"")</f>
      </c>
      <c r="J6" s="54"/>
      <c r="K6" s="54"/>
      <c r="L6" s="55">
        <f>IF(K6="","",SMALL(J6:K6,1))</f>
      </c>
      <c r="M6" s="85">
        <f>IF(K6="","",(I6-MIN(J6:K9))/I6)</f>
      </c>
      <c r="N6" s="58">
        <f>IF(K6="","",VLOOKUP(M6,$J$48:$K$59,2))</f>
      </c>
      <c r="O6" s="55">
        <f>IF(K6="","",SUM(J6:K6))</f>
      </c>
      <c r="P6" s="64">
        <f>IF(O6="","",IF(C6="f",VLOOKUP(O6,$M$48:$O$69,3),VLOOKUP(O6,$N$48:$O$69,2)))</f>
      </c>
      <c r="Q6" s="34"/>
      <c r="R6" s="43">
        <f>IF(K6="","",H6+N6+P6+Q6)</f>
      </c>
    </row>
    <row r="7" spans="1:18" ht="12.75">
      <c r="A7" s="13">
        <v>2</v>
      </c>
      <c r="B7" s="22"/>
      <c r="C7" s="87"/>
      <c r="D7" s="21"/>
      <c r="E7" s="14"/>
      <c r="F7" s="1">
        <f>IF(D7="","",SMALL(D7:E7,1))</f>
      </c>
      <c r="G7" s="1">
        <f>IF(F7="",0,1)</f>
        <v>0</v>
      </c>
      <c r="H7" s="44">
        <f>IF(AND(ISTEXT(C6),ISNUMBER(F7)),IF(C6="f",VLOOKUP(F7,$D$48:$F$69,3),VLOOKUP(F7,$E$48:$F$69,2)),"")</f>
      </c>
      <c r="I7" s="52"/>
      <c r="J7" s="54"/>
      <c r="K7" s="54"/>
      <c r="L7" s="56"/>
      <c r="M7" s="85"/>
      <c r="N7" s="59"/>
      <c r="O7" s="56"/>
      <c r="P7" s="64"/>
      <c r="Q7" s="35"/>
      <c r="R7" s="43">
        <f>IF(K6="","",H7+N6+P6+Q7)</f>
      </c>
    </row>
    <row r="8" spans="1:18" ht="12.75">
      <c r="A8" s="13">
        <v>3</v>
      </c>
      <c r="B8" s="22"/>
      <c r="C8" s="87"/>
      <c r="D8" s="21"/>
      <c r="E8" s="14"/>
      <c r="F8" s="1">
        <f>IF(D8="","",SMALL(D8:E8,1))</f>
      </c>
      <c r="G8" s="1">
        <f>IF(F8="",0,1)</f>
        <v>0</v>
      </c>
      <c r="H8" s="44">
        <f>IF(AND(ISTEXT(C6),ISNUMBER(F8)),IF(C6="f",VLOOKUP(F8,$D$48:$F$69,3),VLOOKUP(F8,$E$48:$F$69,2)),"")</f>
      </c>
      <c r="I8" s="52"/>
      <c r="J8" s="54"/>
      <c r="K8" s="54"/>
      <c r="L8" s="56"/>
      <c r="M8" s="85"/>
      <c r="N8" s="59"/>
      <c r="O8" s="56"/>
      <c r="P8" s="64"/>
      <c r="Q8" s="34"/>
      <c r="R8" s="43">
        <f>IF(K6="","",H8+N6+P6+Q8)</f>
      </c>
    </row>
    <row r="9" spans="1:18" ht="12.75">
      <c r="A9" s="13">
        <v>4</v>
      </c>
      <c r="B9" s="22"/>
      <c r="C9" s="88"/>
      <c r="D9" s="21"/>
      <c r="E9" s="14"/>
      <c r="F9" s="1">
        <f>IF(D9="","",SMALL(D9:E9,1))</f>
      </c>
      <c r="G9" s="1">
        <f>IF(F9="",0,1)</f>
        <v>0</v>
      </c>
      <c r="H9" s="44">
        <f>IF(AND(ISTEXT(C6),ISNUMBER(F9)),IF(C6="f",VLOOKUP(F9,$D$48:$F$69,3),VLOOKUP(F9,$E$48:$F$69,2)),"")</f>
      </c>
      <c r="I9" s="53"/>
      <c r="J9" s="54"/>
      <c r="K9" s="54"/>
      <c r="L9" s="57"/>
      <c r="M9" s="85"/>
      <c r="N9" s="60"/>
      <c r="O9" s="57"/>
      <c r="P9" s="64"/>
      <c r="Q9" s="34"/>
      <c r="R9" s="43">
        <f>IF(K6="","",H9+N6+P6+Q9)</f>
      </c>
    </row>
    <row r="10" spans="1:18" ht="12.75">
      <c r="A10" s="32"/>
      <c r="B10" s="32"/>
      <c r="C10" s="16"/>
      <c r="D10" s="32"/>
      <c r="E10" s="16"/>
      <c r="F10" s="41"/>
      <c r="G10" s="41"/>
      <c r="H10" s="16"/>
      <c r="I10" s="16"/>
      <c r="J10" s="16"/>
      <c r="K10" s="16"/>
      <c r="L10" s="38"/>
      <c r="M10" s="38"/>
      <c r="N10" s="16"/>
      <c r="O10" s="16"/>
      <c r="P10" s="16"/>
      <c r="Q10" s="16"/>
      <c r="R10" s="37"/>
    </row>
    <row r="11" spans="2:19" s="25" customFormat="1" ht="31.5" customHeight="1">
      <c r="B11" s="23" t="s">
        <v>1</v>
      </c>
      <c r="C11" s="26" t="s">
        <v>2</v>
      </c>
      <c r="D11" s="23" t="s">
        <v>17</v>
      </c>
      <c r="E11" s="23" t="s">
        <v>18</v>
      </c>
      <c r="F11" s="29" t="s">
        <v>16</v>
      </c>
      <c r="G11" s="29"/>
      <c r="H11" s="28" t="s">
        <v>25</v>
      </c>
      <c r="I11" s="24" t="s">
        <v>15</v>
      </c>
      <c r="J11" s="27" t="s">
        <v>19</v>
      </c>
      <c r="K11" s="23" t="s">
        <v>20</v>
      </c>
      <c r="L11" s="31" t="s">
        <v>21</v>
      </c>
      <c r="M11" s="24" t="s">
        <v>22</v>
      </c>
      <c r="N11" s="28" t="s">
        <v>25</v>
      </c>
      <c r="O11" s="30" t="s">
        <v>23</v>
      </c>
      <c r="P11" s="28" t="s">
        <v>27</v>
      </c>
      <c r="Q11" s="45" t="s">
        <v>26</v>
      </c>
      <c r="R11" s="23" t="s">
        <v>4</v>
      </c>
      <c r="S11" s="36"/>
    </row>
    <row r="12" spans="1:18" ht="12.75">
      <c r="A12" s="13">
        <v>1</v>
      </c>
      <c r="B12" s="22"/>
      <c r="C12" s="86"/>
      <c r="D12" s="21"/>
      <c r="E12" s="14"/>
      <c r="F12" s="1">
        <f>IF(D12="","",SMALL(D12:E12,1))</f>
      </c>
      <c r="G12" s="1">
        <f>IF(F12="",0,1)</f>
        <v>0</v>
      </c>
      <c r="H12" s="44">
        <f>IF(AND(ISTEXT(C12),ISNUMBER(F12)),IF(C12="f",VLOOKUP(F12,$D$48:$F$69,3),VLOOKUP(F12,$E$48:$F$69,2)),"")</f>
      </c>
      <c r="I12" s="51">
        <f>IF(SUM(G12:G15)=4,SUM(F12:F15),"")</f>
      </c>
      <c r="J12" s="82"/>
      <c r="K12" s="82"/>
      <c r="L12" s="55">
        <f>IF(K12="","",SMALL(J12:K12,1))</f>
      </c>
      <c r="M12" s="85">
        <f>IF(K12="","",(I12-MIN(J12:K15))/I12)</f>
      </c>
      <c r="N12" s="58">
        <f>IF(K12="","",VLOOKUP(M12,$J$48:$K$59,2))</f>
      </c>
      <c r="O12" s="55">
        <f>IF(K12="","",SUM(J12:K12))</f>
      </c>
      <c r="P12" s="64">
        <f>IF(O12="","",IF(C12="f",VLOOKUP(O12,$M$48:$O$69,3),VLOOKUP(O12,$N$48:$O$69,2)))</f>
      </c>
      <c r="Q12" s="34"/>
      <c r="R12" s="43">
        <f>IF(K12="","",H12+N12+P12+Q12)</f>
      </c>
    </row>
    <row r="13" spans="1:18" ht="12.75">
      <c r="A13" s="13">
        <v>2</v>
      </c>
      <c r="B13" s="22"/>
      <c r="C13" s="87"/>
      <c r="D13" s="21"/>
      <c r="E13" s="14"/>
      <c r="F13" s="1">
        <f>IF(D13="","",SMALL(D13:E13,1))</f>
      </c>
      <c r="G13" s="1">
        <f>IF(F13="",0,1)</f>
        <v>0</v>
      </c>
      <c r="H13" s="44">
        <f>IF(AND(ISTEXT(C12),ISNUMBER(F13)),IF(C12="f",VLOOKUP(F13,$D$48:$F$69,3),VLOOKUP(F13,$E$48:$F$69,2)),"")</f>
      </c>
      <c r="I13" s="52"/>
      <c r="J13" s="83"/>
      <c r="K13" s="83"/>
      <c r="L13" s="56"/>
      <c r="M13" s="85"/>
      <c r="N13" s="59"/>
      <c r="O13" s="56"/>
      <c r="P13" s="64"/>
      <c r="Q13" s="35"/>
      <c r="R13" s="43">
        <f>IF(K12="","",H13+N12+P12+Q13)</f>
      </c>
    </row>
    <row r="14" spans="1:18" ht="12.75">
      <c r="A14" s="13">
        <v>3</v>
      </c>
      <c r="B14" s="22"/>
      <c r="C14" s="87"/>
      <c r="D14" s="21"/>
      <c r="E14" s="14"/>
      <c r="F14" s="1">
        <f>IF(D14="","",SMALL(D14:E14,1))</f>
      </c>
      <c r="G14" s="1">
        <f>IF(F14="",0,1)</f>
        <v>0</v>
      </c>
      <c r="H14" s="44">
        <f>IF(AND(ISTEXT(C12),ISNUMBER(F14)),IF(C12="f",VLOOKUP(F14,$D$48:$F$69,3),VLOOKUP(F14,$E$48:$F$69,2)),"")</f>
      </c>
      <c r="I14" s="52"/>
      <c r="J14" s="83"/>
      <c r="K14" s="83"/>
      <c r="L14" s="56"/>
      <c r="M14" s="85"/>
      <c r="N14" s="59"/>
      <c r="O14" s="56"/>
      <c r="P14" s="64"/>
      <c r="Q14" s="34"/>
      <c r="R14" s="43">
        <f>IF(K12="","",H14+N12+P12+Q14)</f>
      </c>
    </row>
    <row r="15" spans="1:18" ht="12.75">
      <c r="A15" s="13">
        <v>4</v>
      </c>
      <c r="B15" s="22"/>
      <c r="C15" s="88"/>
      <c r="D15" s="21"/>
      <c r="E15" s="14"/>
      <c r="F15" s="1">
        <f>IF(D15="","",SMALL(D15:E15,1))</f>
      </c>
      <c r="G15" s="1">
        <f>IF(F15="",0,1)</f>
        <v>0</v>
      </c>
      <c r="H15" s="44">
        <f>IF(AND(ISTEXT(C12),ISNUMBER(F15)),IF(C12="f",VLOOKUP(F15,$D$48:$F$69,3),VLOOKUP(F15,$E$48:$F$69,2)),"")</f>
      </c>
      <c r="I15" s="53"/>
      <c r="J15" s="84"/>
      <c r="K15" s="84"/>
      <c r="L15" s="57"/>
      <c r="M15" s="85"/>
      <c r="N15" s="60"/>
      <c r="O15" s="57"/>
      <c r="P15" s="64"/>
      <c r="Q15" s="34"/>
      <c r="R15" s="43">
        <f>IF(K12="","",H15+N12+P12+Q15)</f>
      </c>
    </row>
    <row r="16" spans="1:18" s="15" customFormat="1" ht="12.75">
      <c r="A16" s="32"/>
      <c r="B16" s="32"/>
      <c r="C16" s="16"/>
      <c r="D16" s="32"/>
      <c r="E16" s="16"/>
      <c r="F16" s="41"/>
      <c r="G16" s="41"/>
      <c r="H16" s="16"/>
      <c r="I16" s="16"/>
      <c r="J16" s="16"/>
      <c r="K16" s="16"/>
      <c r="L16" s="38"/>
      <c r="M16" s="38"/>
      <c r="N16" s="16"/>
      <c r="O16" s="16"/>
      <c r="P16" s="16"/>
      <c r="Q16" s="16"/>
      <c r="R16" s="16"/>
    </row>
    <row r="17" spans="1:18" ht="38.25">
      <c r="A17" s="25"/>
      <c r="B17" s="23" t="s">
        <v>1</v>
      </c>
      <c r="C17" s="26" t="s">
        <v>2</v>
      </c>
      <c r="D17" s="23" t="s">
        <v>17</v>
      </c>
      <c r="E17" s="23" t="s">
        <v>18</v>
      </c>
      <c r="F17" s="29" t="s">
        <v>16</v>
      </c>
      <c r="G17" s="29"/>
      <c r="H17" s="28" t="s">
        <v>25</v>
      </c>
      <c r="I17" s="24" t="s">
        <v>15</v>
      </c>
      <c r="J17" s="27" t="s">
        <v>19</v>
      </c>
      <c r="K17" s="23" t="s">
        <v>20</v>
      </c>
      <c r="L17" s="31" t="s">
        <v>21</v>
      </c>
      <c r="M17" s="24" t="s">
        <v>22</v>
      </c>
      <c r="N17" s="28" t="s">
        <v>25</v>
      </c>
      <c r="O17" s="30" t="s">
        <v>23</v>
      </c>
      <c r="P17" s="28" t="s">
        <v>27</v>
      </c>
      <c r="Q17" s="45" t="s">
        <v>26</v>
      </c>
      <c r="R17" s="23" t="s">
        <v>4</v>
      </c>
    </row>
    <row r="18" spans="1:18" ht="12.75">
      <c r="A18" s="13">
        <v>1</v>
      </c>
      <c r="B18" s="22"/>
      <c r="C18" s="86"/>
      <c r="D18" s="21"/>
      <c r="E18" s="14"/>
      <c r="F18" s="1">
        <f>IF(D18="","",SMALL(D18:E18,1))</f>
      </c>
      <c r="G18" s="1">
        <f>IF(F18="",0,1)</f>
        <v>0</v>
      </c>
      <c r="H18" s="44">
        <f>IF(AND(ISTEXT(C18),ISNUMBER(F18)),IF(C18="f",VLOOKUP(F18,$D$48:$F$69,3),VLOOKUP(F18,$E$48:$F$69,2)),"")</f>
      </c>
      <c r="I18" s="51">
        <f>IF(SUM(G18:G21)=4,SUM(F18:F21),"")</f>
      </c>
      <c r="J18" s="54"/>
      <c r="K18" s="54"/>
      <c r="L18" s="55">
        <f>IF(K18="","",SMALL(J18:K18,1))</f>
      </c>
      <c r="M18" s="85">
        <f>IF(K18="","",(I18-MIN(J18:K21))/I18)</f>
      </c>
      <c r="N18" s="58">
        <f>IF(K18="","",VLOOKUP(M18,$J$48:$K$59,2))</f>
      </c>
      <c r="O18" s="55">
        <f>IF(K18="","",SUM(J18:K18))</f>
      </c>
      <c r="P18" s="64">
        <f>IF(O18="","",IF(C18="f",VLOOKUP(O18,$M$48:$O$69,3),VLOOKUP(O18,$N$48:$O$69,2)))</f>
      </c>
      <c r="Q18" s="34"/>
      <c r="R18" s="43">
        <f>IF(K18="","",H18+N18+P18+Q18)</f>
      </c>
    </row>
    <row r="19" spans="1:18" ht="12.75">
      <c r="A19" s="13">
        <v>2</v>
      </c>
      <c r="B19" s="22"/>
      <c r="C19" s="87"/>
      <c r="D19" s="21"/>
      <c r="E19" s="14"/>
      <c r="F19" s="1">
        <f>IF(D19="","",SMALL(D19:E19,1))</f>
      </c>
      <c r="G19" s="1">
        <f>IF(F19="",0,1)</f>
        <v>0</v>
      </c>
      <c r="H19" s="44">
        <f>IF(AND(ISTEXT(C18),ISNUMBER(F19)),IF(C18="f",VLOOKUP(F19,$D$48:$F$69,3),VLOOKUP(F19,$E$48:$F$69,2)),"")</f>
      </c>
      <c r="I19" s="52"/>
      <c r="J19" s="54"/>
      <c r="K19" s="54"/>
      <c r="L19" s="56"/>
      <c r="M19" s="85"/>
      <c r="N19" s="59"/>
      <c r="O19" s="56"/>
      <c r="P19" s="64"/>
      <c r="Q19" s="35"/>
      <c r="R19" s="43">
        <f>IF(K18="","",H19+N18+P18+Q19)</f>
      </c>
    </row>
    <row r="20" spans="1:18" ht="12.75">
      <c r="A20" s="13">
        <v>3</v>
      </c>
      <c r="B20" s="22"/>
      <c r="C20" s="87"/>
      <c r="D20" s="21"/>
      <c r="E20" s="14"/>
      <c r="F20" s="1">
        <f>IF(D20="","",SMALL(D20:E20,1))</f>
      </c>
      <c r="G20" s="1">
        <f>IF(F20="",0,1)</f>
        <v>0</v>
      </c>
      <c r="H20" s="44">
        <f>IF(AND(ISTEXT(C18),ISNUMBER(F20)),IF(C18="f",VLOOKUP(F20,$D$48:$F$69,3),VLOOKUP(F20,$E$48:$F$69,2)),"")</f>
      </c>
      <c r="I20" s="52"/>
      <c r="J20" s="54"/>
      <c r="K20" s="54"/>
      <c r="L20" s="56"/>
      <c r="M20" s="85"/>
      <c r="N20" s="59"/>
      <c r="O20" s="56"/>
      <c r="P20" s="64"/>
      <c r="Q20" s="34"/>
      <c r="R20" s="43">
        <f>IF(K18="","",H20+N18+P18+Q20)</f>
      </c>
    </row>
    <row r="21" spans="1:22" s="3" customFormat="1" ht="12.75">
      <c r="A21" s="13">
        <v>4</v>
      </c>
      <c r="B21" s="22"/>
      <c r="C21" s="88"/>
      <c r="D21" s="21"/>
      <c r="E21" s="14"/>
      <c r="F21" s="1">
        <f>IF(D21="","",SMALL(D21:E21,1))</f>
      </c>
      <c r="G21" s="1">
        <f>IF(F21="",0,1)</f>
        <v>0</v>
      </c>
      <c r="H21" s="44">
        <f>IF(AND(ISTEXT(C18),ISNUMBER(F21)),IF(C18="f",VLOOKUP(F21,$D$48:$F$69,3),VLOOKUP(F21,$E$48:$F$69,2)),"")</f>
      </c>
      <c r="I21" s="53"/>
      <c r="J21" s="54"/>
      <c r="K21" s="54"/>
      <c r="L21" s="57"/>
      <c r="M21" s="85"/>
      <c r="N21" s="60"/>
      <c r="O21" s="57"/>
      <c r="P21" s="64"/>
      <c r="Q21" s="34"/>
      <c r="R21" s="43">
        <f>IF(K18="","",H21+N18+P18+Q21)</f>
      </c>
      <c r="S21" s="37"/>
      <c r="V21" s="5"/>
    </row>
    <row r="22" spans="1:18" s="16" customFormat="1" ht="12.75">
      <c r="A22" s="32"/>
      <c r="B22" s="32"/>
      <c r="D22" s="32"/>
      <c r="F22" s="41"/>
      <c r="G22" s="41"/>
      <c r="L22" s="38"/>
      <c r="M22" s="38"/>
      <c r="R22" s="37"/>
    </row>
    <row r="23" spans="1:18" s="16" customFormat="1" ht="38.25">
      <c r="A23" s="25"/>
      <c r="B23" s="23" t="s">
        <v>1</v>
      </c>
      <c r="C23" s="26" t="s">
        <v>2</v>
      </c>
      <c r="D23" s="23" t="s">
        <v>17</v>
      </c>
      <c r="E23" s="23" t="s">
        <v>18</v>
      </c>
      <c r="F23" s="29" t="s">
        <v>16</v>
      </c>
      <c r="G23" s="29"/>
      <c r="H23" s="28" t="s">
        <v>25</v>
      </c>
      <c r="I23" s="24" t="s">
        <v>15</v>
      </c>
      <c r="J23" s="27" t="s">
        <v>19</v>
      </c>
      <c r="K23" s="23" t="s">
        <v>20</v>
      </c>
      <c r="L23" s="31" t="s">
        <v>21</v>
      </c>
      <c r="M23" s="24" t="s">
        <v>22</v>
      </c>
      <c r="N23" s="28" t="s">
        <v>25</v>
      </c>
      <c r="O23" s="30" t="s">
        <v>23</v>
      </c>
      <c r="P23" s="28" t="s">
        <v>27</v>
      </c>
      <c r="Q23" s="45" t="s">
        <v>26</v>
      </c>
      <c r="R23" s="23" t="s">
        <v>4</v>
      </c>
    </row>
    <row r="24" spans="1:18" s="16" customFormat="1" ht="12.75">
      <c r="A24" s="13">
        <v>1</v>
      </c>
      <c r="B24" s="22"/>
      <c r="C24" s="86"/>
      <c r="D24" s="21"/>
      <c r="E24" s="14"/>
      <c r="F24" s="1">
        <f>IF(D24="","",SMALL(D24:E24,1))</f>
      </c>
      <c r="G24" s="1">
        <f>IF(F24="",0,1)</f>
        <v>0</v>
      </c>
      <c r="H24" s="44">
        <f>IF(AND(ISTEXT(C24),ISNUMBER(F24)),IF(C24="f",VLOOKUP(F24,$D$48:$F$69,3),VLOOKUP(F24,$E$48:$F$69,2)),"")</f>
      </c>
      <c r="I24" s="51">
        <f>IF(SUM(G24:G27)=4,SUM(F24:F27),"")</f>
      </c>
      <c r="J24" s="54"/>
      <c r="K24" s="54"/>
      <c r="L24" s="55">
        <f>IF(K24="","",SMALL(J24:K24,1))</f>
      </c>
      <c r="M24" s="85">
        <f>IF(K24="","",(I24-MIN(J24:K27))/I24)</f>
      </c>
      <c r="N24" s="58">
        <f>IF(K24="","",VLOOKUP(M24,$J$48:$K$59,2))</f>
      </c>
      <c r="O24" s="55">
        <f>IF(K24="","",SUM(J24:K24))</f>
      </c>
      <c r="P24" s="64">
        <f>IF(O24="","",IF(C24="f",VLOOKUP(O24,$M$48:$O$69,3),VLOOKUP(O24,$N$48:$O$69,2)))</f>
      </c>
      <c r="Q24" s="34"/>
      <c r="R24" s="43">
        <f>IF(K24="","",H24+N24+P24+Q24)</f>
      </c>
    </row>
    <row r="25" spans="1:18" s="16" customFormat="1" ht="12.75">
      <c r="A25" s="13">
        <v>2</v>
      </c>
      <c r="B25" s="22"/>
      <c r="C25" s="87"/>
      <c r="D25" s="21"/>
      <c r="E25" s="14"/>
      <c r="F25" s="1">
        <f>IF(D25="","",SMALL(D25:E25,1))</f>
      </c>
      <c r="G25" s="1">
        <f>IF(F25="",0,1)</f>
        <v>0</v>
      </c>
      <c r="H25" s="44">
        <f>IF(AND(ISTEXT(C24),ISNUMBER(F25)),IF(C24="f",VLOOKUP(F25,$D$48:$F$69,3),VLOOKUP(F25,$E$48:$F$69,2)),"")</f>
      </c>
      <c r="I25" s="52"/>
      <c r="J25" s="54"/>
      <c r="K25" s="54"/>
      <c r="L25" s="56"/>
      <c r="M25" s="85"/>
      <c r="N25" s="59"/>
      <c r="O25" s="56"/>
      <c r="P25" s="64"/>
      <c r="Q25" s="35"/>
      <c r="R25" s="43">
        <f>IF(K24="","",H25+N24+P24+Q25)</f>
      </c>
    </row>
    <row r="26" spans="1:18" s="16" customFormat="1" ht="12.75">
      <c r="A26" s="13">
        <v>3</v>
      </c>
      <c r="B26" s="22"/>
      <c r="C26" s="87"/>
      <c r="D26" s="21"/>
      <c r="E26" s="14"/>
      <c r="F26" s="1">
        <f>IF(D26="","",SMALL(D26:E26,1))</f>
      </c>
      <c r="G26" s="1">
        <f>IF(F26="",0,1)</f>
        <v>0</v>
      </c>
      <c r="H26" s="44">
        <f>IF(AND(ISTEXT(C24),ISNUMBER(F26)),IF(C24="f",VLOOKUP(F26,$D$48:$F$69,3),VLOOKUP(F26,$E$48:$F$69,2)),"")</f>
      </c>
      <c r="I26" s="52"/>
      <c r="J26" s="54"/>
      <c r="K26" s="54"/>
      <c r="L26" s="56"/>
      <c r="M26" s="85"/>
      <c r="N26" s="59"/>
      <c r="O26" s="56"/>
      <c r="P26" s="64"/>
      <c r="Q26" s="34"/>
      <c r="R26" s="43">
        <f>IF(K24="","",H26+N24+P24+Q26)</f>
      </c>
    </row>
    <row r="27" spans="1:18" s="16" customFormat="1" ht="12.75">
      <c r="A27" s="13">
        <v>4</v>
      </c>
      <c r="B27" s="22"/>
      <c r="C27" s="88"/>
      <c r="D27" s="21"/>
      <c r="E27" s="14"/>
      <c r="F27" s="1">
        <f>IF(D27="","",SMALL(D27:E27,1))</f>
      </c>
      <c r="G27" s="1">
        <f>IF(F27="",0,1)</f>
        <v>0</v>
      </c>
      <c r="H27" s="44">
        <f>IF(AND(ISTEXT(C24),ISNUMBER(F27)),IF(C24="f",VLOOKUP(F27,$D$48:$F$69,3),VLOOKUP(F27,$E$48:$F$69,2)),"")</f>
      </c>
      <c r="I27" s="53"/>
      <c r="J27" s="54"/>
      <c r="K27" s="54"/>
      <c r="L27" s="57"/>
      <c r="M27" s="85"/>
      <c r="N27" s="60"/>
      <c r="O27" s="57"/>
      <c r="P27" s="64"/>
      <c r="Q27" s="34"/>
      <c r="R27" s="43">
        <f>IF(K24="","",H27+N24+P24+Q27)</f>
      </c>
    </row>
    <row r="28" spans="1:18" s="16" customFormat="1" ht="12.75">
      <c r="A28" s="32"/>
      <c r="B28" s="32"/>
      <c r="D28" s="32"/>
      <c r="F28" s="41"/>
      <c r="G28" s="41"/>
      <c r="L28" s="38"/>
      <c r="M28" s="38"/>
      <c r="R28" s="37"/>
    </row>
    <row r="29" spans="1:18" ht="38.25">
      <c r="A29" s="25"/>
      <c r="B29" s="23" t="s">
        <v>1</v>
      </c>
      <c r="C29" s="26" t="s">
        <v>2</v>
      </c>
      <c r="D29" s="23" t="s">
        <v>17</v>
      </c>
      <c r="E29" s="23" t="s">
        <v>18</v>
      </c>
      <c r="F29" s="29" t="s">
        <v>16</v>
      </c>
      <c r="G29" s="29"/>
      <c r="H29" s="28" t="s">
        <v>25</v>
      </c>
      <c r="I29" s="24" t="s">
        <v>15</v>
      </c>
      <c r="J29" s="27" t="s">
        <v>19</v>
      </c>
      <c r="K29" s="23" t="s">
        <v>20</v>
      </c>
      <c r="L29" s="31" t="s">
        <v>21</v>
      </c>
      <c r="M29" s="24" t="s">
        <v>22</v>
      </c>
      <c r="N29" s="28" t="s">
        <v>25</v>
      </c>
      <c r="O29" s="30" t="s">
        <v>23</v>
      </c>
      <c r="P29" s="28" t="s">
        <v>27</v>
      </c>
      <c r="Q29" s="45" t="s">
        <v>26</v>
      </c>
      <c r="R29" s="23" t="s">
        <v>4</v>
      </c>
    </row>
    <row r="30" spans="1:18" ht="12.75">
      <c r="A30" s="13">
        <v>1</v>
      </c>
      <c r="B30" s="22"/>
      <c r="C30" s="86"/>
      <c r="D30" s="21"/>
      <c r="E30" s="14"/>
      <c r="F30" s="1">
        <f>IF(D30="","",SMALL(D30:E30,1))</f>
      </c>
      <c r="G30" s="1">
        <f>IF(F30="",0,1)</f>
        <v>0</v>
      </c>
      <c r="H30" s="44">
        <f>IF(AND(ISTEXT(C30),ISNUMBER(F30)),IF(C30="f",VLOOKUP(F30,$D$48:$F$69,3),VLOOKUP(F30,$E$48:$F$69,2)),"")</f>
      </c>
      <c r="I30" s="51">
        <f>IF(SUM(G30:G33)=4,SUM(F30:F33),"")</f>
      </c>
      <c r="J30" s="54"/>
      <c r="K30" s="54"/>
      <c r="L30" s="55">
        <f>IF(K30="","",SMALL(J30:K30,1))</f>
      </c>
      <c r="M30" s="85">
        <f>IF(K30="","",(I30-MIN(J30:K33))/I30)</f>
      </c>
      <c r="N30" s="58">
        <f>IF(K30="","",VLOOKUP(M30,$J$48:$K$59,2))</f>
      </c>
      <c r="O30" s="55">
        <f>IF(K30="","",SUM(J30:K30))</f>
      </c>
      <c r="P30" s="64">
        <f>IF(O30="","",IF(C30="f",VLOOKUP(O30,$M$48:$O$69,3),VLOOKUP(O30,$N$48:$O$69,2)))</f>
      </c>
      <c r="Q30" s="34"/>
      <c r="R30" s="43">
        <f>IF(K30="","",H30+N30+P30+Q30)</f>
      </c>
    </row>
    <row r="31" spans="1:18" ht="12.75">
      <c r="A31" s="13">
        <v>2</v>
      </c>
      <c r="B31" s="22"/>
      <c r="C31" s="87"/>
      <c r="D31" s="21"/>
      <c r="E31" s="14"/>
      <c r="F31" s="1">
        <f>IF(D31="","",SMALL(D31:E31,1))</f>
      </c>
      <c r="G31" s="1">
        <f>IF(F31="",0,1)</f>
        <v>0</v>
      </c>
      <c r="H31" s="44">
        <f>IF(AND(ISTEXT(C30),ISNUMBER(F31)),IF(C30="f",VLOOKUP(F31,$D$48:$F$69,3),VLOOKUP(F31,$E$48:$F$69,2)),"")</f>
      </c>
      <c r="I31" s="52"/>
      <c r="J31" s="54"/>
      <c r="K31" s="54"/>
      <c r="L31" s="56"/>
      <c r="M31" s="85"/>
      <c r="N31" s="59"/>
      <c r="O31" s="56"/>
      <c r="P31" s="64"/>
      <c r="Q31" s="35"/>
      <c r="R31" s="43">
        <f>IF(K30="","",H31+N30+P30+Q31)</f>
      </c>
    </row>
    <row r="32" spans="1:18" ht="12.75">
      <c r="A32" s="13">
        <v>3</v>
      </c>
      <c r="B32" s="22"/>
      <c r="C32" s="87"/>
      <c r="D32" s="21"/>
      <c r="E32" s="14"/>
      <c r="F32" s="1">
        <f>IF(D32="","",SMALL(D32:E32,1))</f>
      </c>
      <c r="G32" s="1">
        <f>IF(F32="",0,1)</f>
        <v>0</v>
      </c>
      <c r="H32" s="44">
        <f>IF(AND(ISTEXT(C30),ISNUMBER(F32)),IF(C30="f",VLOOKUP(F32,$D$48:$F$69,3),VLOOKUP(F32,$E$48:$F$69,2)),"")</f>
      </c>
      <c r="I32" s="52"/>
      <c r="J32" s="54"/>
      <c r="K32" s="54"/>
      <c r="L32" s="56"/>
      <c r="M32" s="85"/>
      <c r="N32" s="59"/>
      <c r="O32" s="56"/>
      <c r="P32" s="64"/>
      <c r="Q32" s="34"/>
      <c r="R32" s="43">
        <f>IF(K30="","",H32+N30+P30+Q32)</f>
      </c>
    </row>
    <row r="33" spans="1:22" s="3" customFormat="1" ht="12.75">
      <c r="A33" s="13">
        <v>4</v>
      </c>
      <c r="B33" s="22"/>
      <c r="C33" s="88"/>
      <c r="D33" s="21"/>
      <c r="E33" s="14"/>
      <c r="F33" s="1">
        <f>IF(D33="","",SMALL(D33:E33,1))</f>
      </c>
      <c r="G33" s="1">
        <f>IF(F33="",0,1)</f>
        <v>0</v>
      </c>
      <c r="H33" s="44">
        <f>IF(AND(ISTEXT(C30),ISNUMBER(F33)),IF(C30="f",VLOOKUP(F33,$D$48:$F$69,3),VLOOKUP(F33,$E$48:$F$69,2)),"")</f>
      </c>
      <c r="I33" s="53"/>
      <c r="J33" s="54"/>
      <c r="K33" s="54"/>
      <c r="L33" s="57"/>
      <c r="M33" s="85"/>
      <c r="N33" s="60"/>
      <c r="O33" s="57"/>
      <c r="P33" s="64"/>
      <c r="Q33" s="34"/>
      <c r="R33" s="43">
        <f>IF(K30="","",H33+N30+P30+Q33)</f>
      </c>
      <c r="S33" s="37"/>
      <c r="V33" s="5"/>
    </row>
    <row r="34" spans="1:17" s="16" customFormat="1" ht="13.5" thickBot="1">
      <c r="A34" s="32"/>
      <c r="B34" s="32"/>
      <c r="D34" s="32"/>
      <c r="K34" s="38"/>
      <c r="L34" s="38"/>
      <c r="O34" s="37"/>
      <c r="Q34" s="37"/>
    </row>
    <row r="35" spans="2:19" s="3" customFormat="1" ht="13.5" thickBot="1">
      <c r="B35" s="9">
        <f>IF(COUNTA(B6:B9,B12:B15,B18:B21,B30:B33)=0,"",IF(COUNTA(B6:B9,B12:B15,B18:B21,B30:B33)&gt;1,COUNTA(B6:B9,B12:B15,B18:B21,B30:B33)&amp;"  élèves",COUNTA(B6:B9,B12:B15,B18:B21,B30:B33)&amp;"  élève"))</f>
      </c>
      <c r="C35" s="17"/>
      <c r="I35" s="4"/>
      <c r="J35" s="4"/>
      <c r="M35" s="74" t="s">
        <v>5</v>
      </c>
      <c r="N35" s="75"/>
      <c r="O35" s="75"/>
      <c r="P35" s="75"/>
      <c r="Q35" s="75"/>
      <c r="R35" s="10">
        <f>IF(ISERROR(AVERAGE(R6:R9,R12:R15,R18:R21,R24:R27,R30:R33)),"",AVERAGE(R6:R9,R12:R15,R18:R21,R24:R27,R30:R33))</f>
      </c>
      <c r="S35" s="16"/>
    </row>
    <row r="36" spans="2:19" s="3" customFormat="1" ht="12.75">
      <c r="B36" s="16"/>
      <c r="C36" s="17"/>
      <c r="I36" s="4"/>
      <c r="J36" s="4"/>
      <c r="S36" s="16"/>
    </row>
    <row r="37" spans="3:10" s="16" customFormat="1" ht="12.75">
      <c r="C37" s="39"/>
      <c r="I37" s="38"/>
      <c r="J37" s="38"/>
    </row>
    <row r="38" spans="3:22" s="16" customFormat="1" ht="12.75">
      <c r="C38" s="41"/>
      <c r="I38" s="38"/>
      <c r="J38" s="38"/>
      <c r="S38" s="37"/>
      <c r="V38" s="37"/>
    </row>
    <row r="39" spans="3:25" s="16" customFormat="1" ht="12.75">
      <c r="C39" s="41"/>
      <c r="I39" s="38"/>
      <c r="J39" s="38"/>
      <c r="Y39" s="37"/>
    </row>
    <row r="40" spans="3:25" s="3" customFormat="1" ht="12.75">
      <c r="C40" s="17"/>
      <c r="I40" s="4"/>
      <c r="J40" s="4"/>
      <c r="O40" s="5"/>
      <c r="Q40" s="5"/>
      <c r="S40" s="16"/>
      <c r="Y40" s="5"/>
    </row>
    <row r="41" spans="3:25" s="3" customFormat="1" ht="12.75" hidden="1">
      <c r="C41" s="17"/>
      <c r="I41" s="4"/>
      <c r="J41" s="4"/>
      <c r="S41" s="16"/>
      <c r="Y41" s="5"/>
    </row>
    <row r="42" spans="1:18" ht="12.75" hidden="1">
      <c r="A42" s="3"/>
      <c r="B42" s="3"/>
      <c r="C42" s="17"/>
      <c r="D42" s="3"/>
      <c r="E42" s="3"/>
      <c r="F42" s="3"/>
      <c r="G42" s="3"/>
      <c r="H42" s="3"/>
      <c r="I42" s="4"/>
      <c r="J42" s="4"/>
      <c r="K42" s="3"/>
      <c r="L42" s="3"/>
      <c r="M42" s="3"/>
      <c r="N42" s="3"/>
      <c r="O42" s="5"/>
      <c r="P42" s="3"/>
      <c r="Q42" s="5"/>
      <c r="R42" s="3"/>
    </row>
    <row r="43" spans="1:18" ht="12.75" hidden="1">
      <c r="A43" s="3"/>
      <c r="B43" s="3"/>
      <c r="C43" s="17"/>
      <c r="D43" s="3"/>
      <c r="E43" s="3"/>
      <c r="F43" s="3"/>
      <c r="G43" s="3"/>
      <c r="H43" s="3"/>
      <c r="I43" s="4"/>
      <c r="J43" s="4"/>
      <c r="K43" s="3"/>
      <c r="L43" s="3"/>
      <c r="M43" s="5"/>
      <c r="N43" s="3"/>
      <c r="O43" s="5"/>
      <c r="P43" s="3"/>
      <c r="Q43" s="5"/>
      <c r="R43" s="3"/>
    </row>
    <row r="44" spans="1:18" ht="12.75" hidden="1">
      <c r="A44" s="3"/>
      <c r="B44" s="3"/>
      <c r="C44" s="3"/>
      <c r="D44" s="3"/>
      <c r="E44" s="3"/>
      <c r="F44" s="3"/>
      <c r="G44" s="3"/>
      <c r="H44" s="4"/>
      <c r="I44" s="4"/>
      <c r="J44" s="3"/>
      <c r="K44" s="3"/>
      <c r="L44" s="5"/>
      <c r="M44" s="3"/>
      <c r="N44" s="5"/>
      <c r="O44" s="3"/>
      <c r="P44" s="5"/>
      <c r="Q44" s="3"/>
      <c r="R44" s="5"/>
    </row>
    <row r="45" spans="1:18" ht="12.75" hidden="1">
      <c r="A45" s="3"/>
      <c r="B45" s="3"/>
      <c r="C45" s="3"/>
      <c r="D45" s="3"/>
      <c r="E45" s="3"/>
      <c r="F45" s="3"/>
      <c r="G45" s="3"/>
      <c r="H45" s="4"/>
      <c r="I45" s="4"/>
      <c r="J45" s="3"/>
      <c r="K45" s="3"/>
      <c r="L45" s="5"/>
      <c r="M45" s="3"/>
      <c r="N45" s="5"/>
      <c r="O45" s="3"/>
      <c r="P45" s="5"/>
      <c r="Q45" s="3"/>
      <c r="R45" s="5"/>
    </row>
    <row r="46" spans="1:18" ht="12.75" hidden="1">
      <c r="A46" s="3"/>
      <c r="B46" s="3"/>
      <c r="C46" s="3"/>
      <c r="D46" s="3"/>
      <c r="E46" s="3"/>
      <c r="F46" s="3"/>
      <c r="G46" s="3"/>
      <c r="H46" s="4"/>
      <c r="I46" s="4"/>
      <c r="J46" s="3"/>
      <c r="K46" s="3"/>
      <c r="L46" s="5"/>
      <c r="M46" s="3"/>
      <c r="N46" s="5"/>
      <c r="O46" s="3"/>
      <c r="P46" s="5"/>
      <c r="Q46" s="3"/>
      <c r="R46" s="5"/>
    </row>
    <row r="47" spans="1:19" ht="24.75" hidden="1">
      <c r="A47" s="3"/>
      <c r="D47" s="7" t="s">
        <v>14</v>
      </c>
      <c r="E47" s="7" t="s">
        <v>11</v>
      </c>
      <c r="F47" s="7" t="s">
        <v>0</v>
      </c>
      <c r="I47" s="8"/>
      <c r="J47" s="8"/>
      <c r="K47" s="8"/>
      <c r="L47" s="6"/>
      <c r="M47" s="7" t="s">
        <v>12</v>
      </c>
      <c r="N47" s="7" t="s">
        <v>13</v>
      </c>
      <c r="O47" s="7" t="s">
        <v>0</v>
      </c>
      <c r="S47" s="2"/>
    </row>
    <row r="48" spans="4:19" ht="12.75" hidden="1">
      <c r="D48" s="11">
        <v>0</v>
      </c>
      <c r="E48" s="12">
        <v>0</v>
      </c>
      <c r="F48" s="46">
        <v>4</v>
      </c>
      <c r="I48" s="6"/>
      <c r="J48" s="50">
        <v>-1000</v>
      </c>
      <c r="K48" s="47">
        <v>0</v>
      </c>
      <c r="M48" s="40">
        <v>0</v>
      </c>
      <c r="N48" s="40">
        <v>0</v>
      </c>
      <c r="O48" s="46">
        <v>10</v>
      </c>
      <c r="S48" s="2"/>
    </row>
    <row r="49" spans="4:19" ht="12.75" hidden="1">
      <c r="D49" s="11">
        <v>7.8001</v>
      </c>
      <c r="E49" s="12">
        <v>6.4001</v>
      </c>
      <c r="F49" s="46">
        <v>3.8</v>
      </c>
      <c r="I49" s="6"/>
      <c r="J49" s="50">
        <v>-0.01</v>
      </c>
      <c r="K49" s="48">
        <v>0</v>
      </c>
      <c r="M49" s="40">
        <v>62.80001</v>
      </c>
      <c r="N49" s="40">
        <v>52.40001</v>
      </c>
      <c r="O49" s="49">
        <v>9.5</v>
      </c>
      <c r="S49" s="2"/>
    </row>
    <row r="50" spans="4:19" ht="12.75" hidden="1">
      <c r="D50" s="11">
        <v>7.9001</v>
      </c>
      <c r="E50" s="12">
        <v>6.5001</v>
      </c>
      <c r="F50" s="46">
        <v>3.6</v>
      </c>
      <c r="I50" s="6"/>
      <c r="J50" s="50">
        <v>-0.009</v>
      </c>
      <c r="K50" s="49">
        <v>0.4</v>
      </c>
      <c r="M50" s="40">
        <v>63.40001</v>
      </c>
      <c r="N50" s="40">
        <v>53.00001</v>
      </c>
      <c r="O50" s="46">
        <v>9</v>
      </c>
      <c r="S50" s="2"/>
    </row>
    <row r="51" spans="4:19" ht="12.75" hidden="1">
      <c r="D51" s="11">
        <v>8.001</v>
      </c>
      <c r="E51" s="12">
        <v>6.6001</v>
      </c>
      <c r="F51" s="46">
        <v>3.4</v>
      </c>
      <c r="I51" s="6"/>
      <c r="J51" s="50">
        <v>0</v>
      </c>
      <c r="K51" s="48">
        <v>0.8</v>
      </c>
      <c r="M51" s="40">
        <v>64.00001</v>
      </c>
      <c r="N51" s="40">
        <v>53.600010000000005</v>
      </c>
      <c r="O51" s="49">
        <v>8.5</v>
      </c>
      <c r="S51" s="2"/>
    </row>
    <row r="52" spans="4:19" ht="12.75" hidden="1">
      <c r="D52" s="11">
        <v>8.100999999999999</v>
      </c>
      <c r="E52" s="12">
        <v>6.7010000000000005</v>
      </c>
      <c r="F52" s="46">
        <v>3.2</v>
      </c>
      <c r="J52" s="50">
        <v>0.01</v>
      </c>
      <c r="K52" s="48">
        <v>1.2</v>
      </c>
      <c r="M52" s="40">
        <v>64.60001</v>
      </c>
      <c r="N52" s="40">
        <v>54.200010000000006</v>
      </c>
      <c r="O52" s="46">
        <v>8</v>
      </c>
      <c r="S52" s="2"/>
    </row>
    <row r="53" spans="4:19" ht="13.5" customHeight="1" hidden="1">
      <c r="D53" s="11">
        <v>8.200999999999999</v>
      </c>
      <c r="E53" s="12">
        <v>6.8001</v>
      </c>
      <c r="F53" s="46">
        <v>3</v>
      </c>
      <c r="J53" s="50">
        <v>0.02</v>
      </c>
      <c r="K53" s="48">
        <v>1.6</v>
      </c>
      <c r="M53" s="40">
        <v>65.20001</v>
      </c>
      <c r="N53" s="40">
        <v>54.80001</v>
      </c>
      <c r="O53" s="49">
        <v>7.5</v>
      </c>
      <c r="S53" s="2"/>
    </row>
    <row r="54" spans="4:19" ht="12.75" hidden="1">
      <c r="D54" s="11">
        <v>8.301</v>
      </c>
      <c r="E54" s="12">
        <v>6.901000000000001</v>
      </c>
      <c r="F54" s="46">
        <v>2.8</v>
      </c>
      <c r="J54" s="50">
        <v>0.03</v>
      </c>
      <c r="K54" s="48">
        <v>2</v>
      </c>
      <c r="M54" s="40">
        <v>65.90001000000001</v>
      </c>
      <c r="N54" s="40">
        <v>55.40001</v>
      </c>
      <c r="O54" s="46">
        <v>7</v>
      </c>
      <c r="S54" s="2"/>
    </row>
    <row r="55" spans="4:19" ht="12.75" hidden="1">
      <c r="D55" s="11">
        <v>8.401</v>
      </c>
      <c r="E55" s="12">
        <v>7.001</v>
      </c>
      <c r="F55" s="46">
        <v>2.6</v>
      </c>
      <c r="J55" s="50">
        <v>0.04</v>
      </c>
      <c r="K55" s="48">
        <v>2.4</v>
      </c>
      <c r="M55" s="40">
        <v>66.60001</v>
      </c>
      <c r="N55" s="40">
        <v>56.00001</v>
      </c>
      <c r="O55" s="49">
        <v>6.5</v>
      </c>
      <c r="S55" s="2"/>
    </row>
    <row r="56" spans="4:19" ht="12.75" hidden="1">
      <c r="D56" s="11">
        <v>8.501</v>
      </c>
      <c r="E56" s="12">
        <v>7.101</v>
      </c>
      <c r="F56" s="46">
        <v>2.4</v>
      </c>
      <c r="J56" s="50">
        <v>0.05</v>
      </c>
      <c r="K56" s="48">
        <v>2.8</v>
      </c>
      <c r="M56" s="40">
        <v>67.30001</v>
      </c>
      <c r="N56" s="40">
        <v>56.600010000000005</v>
      </c>
      <c r="O56" s="46">
        <v>6</v>
      </c>
      <c r="S56" s="2"/>
    </row>
    <row r="57" spans="4:19" ht="12.75" hidden="1">
      <c r="D57" s="11">
        <v>8.600999999999999</v>
      </c>
      <c r="E57" s="12">
        <v>7.2010000000000005</v>
      </c>
      <c r="F57" s="46">
        <v>2.2</v>
      </c>
      <c r="J57" s="50">
        <v>0.06</v>
      </c>
      <c r="K57" s="48">
        <v>3.2</v>
      </c>
      <c r="M57" s="40">
        <v>68.00001</v>
      </c>
      <c r="N57" s="40">
        <v>57.200010000000006</v>
      </c>
      <c r="O57" s="49">
        <v>5.5</v>
      </c>
      <c r="S57" s="2"/>
    </row>
    <row r="58" spans="4:19" ht="12.75" hidden="1">
      <c r="D58" s="11">
        <v>8.700999999999999</v>
      </c>
      <c r="E58" s="12">
        <v>7.301</v>
      </c>
      <c r="F58" s="46">
        <v>2</v>
      </c>
      <c r="J58" s="50">
        <v>0.07</v>
      </c>
      <c r="K58" s="48">
        <v>3.6</v>
      </c>
      <c r="M58" s="40">
        <v>68.70001</v>
      </c>
      <c r="N58" s="40">
        <v>57.600010000000005</v>
      </c>
      <c r="O58" s="46">
        <v>5</v>
      </c>
      <c r="S58" s="2"/>
    </row>
    <row r="59" spans="4:19" ht="12.75" hidden="1">
      <c r="D59" s="11">
        <v>8.801</v>
      </c>
      <c r="E59" s="12">
        <v>7.401000000000001</v>
      </c>
      <c r="F59" s="46">
        <v>1.8</v>
      </c>
      <c r="J59" s="50">
        <v>0.08</v>
      </c>
      <c r="K59" s="48">
        <v>4</v>
      </c>
      <c r="M59" s="40">
        <v>69.40001000000001</v>
      </c>
      <c r="N59" s="40">
        <v>58.00001</v>
      </c>
      <c r="O59" s="49">
        <v>4.5</v>
      </c>
      <c r="S59" s="2"/>
    </row>
    <row r="60" spans="4:19" ht="12.75" hidden="1">
      <c r="D60" s="11">
        <v>8.901</v>
      </c>
      <c r="E60" s="12">
        <v>7.501</v>
      </c>
      <c r="F60" s="46">
        <v>1.6</v>
      </c>
      <c r="J60" s="50">
        <v>1</v>
      </c>
      <c r="K60" s="49">
        <v>4</v>
      </c>
      <c r="M60" s="40">
        <v>70.10001</v>
      </c>
      <c r="N60" s="40">
        <v>58.40001</v>
      </c>
      <c r="O60" s="46">
        <v>4</v>
      </c>
      <c r="S60" s="2"/>
    </row>
    <row r="61" spans="4:19" ht="12.75" hidden="1">
      <c r="D61" s="11">
        <v>9.001</v>
      </c>
      <c r="E61" s="12">
        <v>7.601</v>
      </c>
      <c r="F61" s="46">
        <v>1.4</v>
      </c>
      <c r="M61" s="40">
        <v>70.80001</v>
      </c>
      <c r="N61" s="40">
        <v>58.80001</v>
      </c>
      <c r="O61" s="49">
        <v>3.5</v>
      </c>
      <c r="S61" s="2"/>
    </row>
    <row r="62" spans="4:19" ht="12.75" hidden="1">
      <c r="D62" s="11">
        <v>9.100999999999999</v>
      </c>
      <c r="E62" s="12">
        <v>7.7010000000000005</v>
      </c>
      <c r="F62" s="46">
        <v>1.2</v>
      </c>
      <c r="M62" s="40">
        <v>71.50001</v>
      </c>
      <c r="N62" s="40">
        <v>59.200010000000006</v>
      </c>
      <c r="O62" s="46">
        <v>3</v>
      </c>
      <c r="S62" s="2"/>
    </row>
    <row r="63" spans="4:19" ht="12.75" hidden="1">
      <c r="D63" s="11">
        <v>9.200999999999999</v>
      </c>
      <c r="E63" s="12">
        <v>7.801</v>
      </c>
      <c r="F63" s="46">
        <v>1</v>
      </c>
      <c r="M63" s="40">
        <v>72.20001</v>
      </c>
      <c r="N63" s="40">
        <v>59.600010000000005</v>
      </c>
      <c r="O63" s="49">
        <v>2.5</v>
      </c>
      <c r="S63" s="2"/>
    </row>
    <row r="64" spans="4:19" ht="12.75" hidden="1">
      <c r="D64" s="11">
        <v>9.301</v>
      </c>
      <c r="E64" s="12">
        <v>7.901000000000001</v>
      </c>
      <c r="F64" s="46">
        <v>0.8</v>
      </c>
      <c r="M64" s="40">
        <v>72.90001000000001</v>
      </c>
      <c r="N64" s="40">
        <v>60.00001</v>
      </c>
      <c r="O64" s="46">
        <v>2</v>
      </c>
      <c r="S64" s="2"/>
    </row>
    <row r="65" spans="4:19" ht="12.75" hidden="1">
      <c r="D65" s="11">
        <v>9.401</v>
      </c>
      <c r="E65" s="12">
        <v>8.001</v>
      </c>
      <c r="F65" s="46">
        <v>0.6</v>
      </c>
      <c r="M65" s="40">
        <v>73.60001</v>
      </c>
      <c r="N65" s="40">
        <v>60.40001</v>
      </c>
      <c r="O65" s="49">
        <v>1.5</v>
      </c>
      <c r="S65" s="2"/>
    </row>
    <row r="66" spans="4:19" ht="12.75" hidden="1">
      <c r="D66" s="11">
        <v>9.501</v>
      </c>
      <c r="E66" s="12">
        <v>8.100999999999999</v>
      </c>
      <c r="F66" s="46">
        <v>0.4</v>
      </c>
      <c r="M66" s="40">
        <v>74.30001</v>
      </c>
      <c r="N66" s="40">
        <v>60.80001</v>
      </c>
      <c r="O66" s="46">
        <v>1</v>
      </c>
      <c r="S66" s="2"/>
    </row>
    <row r="67" spans="4:19" ht="12.75" hidden="1">
      <c r="D67" s="11">
        <v>9.600999999999999</v>
      </c>
      <c r="E67" s="12">
        <v>8.301</v>
      </c>
      <c r="F67" s="46">
        <v>0.2</v>
      </c>
      <c r="M67" s="40">
        <v>75.00001</v>
      </c>
      <c r="N67" s="40">
        <v>61.200011</v>
      </c>
      <c r="O67" s="49">
        <v>0.5</v>
      </c>
      <c r="S67" s="2"/>
    </row>
    <row r="68" spans="4:19" ht="12.75" hidden="1">
      <c r="D68" s="11">
        <v>9.801</v>
      </c>
      <c r="E68" s="12">
        <v>8.600999999999999</v>
      </c>
      <c r="F68" s="46">
        <v>0.1</v>
      </c>
      <c r="M68" s="40">
        <v>75.70001</v>
      </c>
      <c r="N68" s="40">
        <v>61.500011</v>
      </c>
      <c r="O68" s="46">
        <v>0.25</v>
      </c>
      <c r="S68" s="2"/>
    </row>
    <row r="69" spans="4:19" ht="12.75" hidden="1">
      <c r="D69" s="11">
        <v>10.200999999999999</v>
      </c>
      <c r="E69" s="12">
        <v>9.001</v>
      </c>
      <c r="F69" s="42">
        <v>0</v>
      </c>
      <c r="K69" s="20"/>
      <c r="M69" s="40">
        <v>75.80001</v>
      </c>
      <c r="N69" s="40">
        <v>62.00011000000001</v>
      </c>
      <c r="O69" s="46">
        <v>0.25</v>
      </c>
      <c r="S69" s="2"/>
    </row>
    <row r="70" spans="3:11" ht="12.75" hidden="1">
      <c r="C70" s="2"/>
      <c r="K70" s="20"/>
    </row>
    <row r="71" spans="3:11" ht="12.75" hidden="1">
      <c r="C71" s="2"/>
      <c r="K71" s="20"/>
    </row>
    <row r="72" spans="3:11" ht="12.75" hidden="1">
      <c r="C72" s="2"/>
      <c r="K72" s="20"/>
    </row>
    <row r="73" spans="3:11" ht="12.75" hidden="1">
      <c r="C73" s="2"/>
      <c r="K73" s="20"/>
    </row>
    <row r="74" spans="3:6" ht="12.75" hidden="1">
      <c r="C74" s="2"/>
      <c r="F74" s="20"/>
    </row>
    <row r="75" spans="3:9" ht="12.75" hidden="1">
      <c r="C75" s="2"/>
      <c r="F75" s="20"/>
      <c r="G75" s="19"/>
      <c r="H75" s="19"/>
      <c r="I75" s="19"/>
    </row>
    <row r="76" spans="3:9" ht="12.75">
      <c r="C76" s="2"/>
      <c r="F76" s="20"/>
      <c r="G76" s="19"/>
      <c r="H76" s="19"/>
      <c r="I76" s="19"/>
    </row>
    <row r="77" spans="3:9" ht="12.75">
      <c r="C77" s="2"/>
      <c r="F77" s="20"/>
      <c r="G77" s="19"/>
      <c r="H77" s="19"/>
      <c r="I77" s="19"/>
    </row>
    <row r="78" spans="3:9" ht="12.75">
      <c r="C78" s="2"/>
      <c r="F78" s="19"/>
      <c r="G78" s="19"/>
      <c r="H78" s="19"/>
      <c r="I78" s="19"/>
    </row>
    <row r="79" spans="3:9" ht="12.75">
      <c r="C79" s="2"/>
      <c r="F79" s="19"/>
      <c r="G79" s="19"/>
      <c r="H79" s="19"/>
      <c r="I79" s="19"/>
    </row>
    <row r="80" spans="3:9" ht="12.75">
      <c r="C80" s="2"/>
      <c r="F80" s="19"/>
      <c r="G80" s="19"/>
      <c r="H80" s="19"/>
      <c r="I80" s="19"/>
    </row>
    <row r="81" spans="3:9" ht="12.75">
      <c r="C81" s="2"/>
      <c r="F81" s="19"/>
      <c r="G81" s="19"/>
      <c r="H81" s="19"/>
      <c r="I81" s="19"/>
    </row>
    <row r="82" spans="3:9" ht="12.75">
      <c r="C82" s="2"/>
      <c r="F82" s="19"/>
      <c r="G82" s="19"/>
      <c r="H82" s="19"/>
      <c r="I82" s="19"/>
    </row>
    <row r="83" spans="3:9" ht="12.75">
      <c r="C83" s="2"/>
      <c r="F83" s="19"/>
      <c r="G83" s="19"/>
      <c r="H83" s="19"/>
      <c r="I83" s="19"/>
    </row>
    <row r="84" spans="3:9" ht="12.75">
      <c r="C84" s="2"/>
      <c r="G84" s="19"/>
      <c r="H84" s="19"/>
      <c r="I84" s="19"/>
    </row>
    <row r="85" spans="3:6" ht="12.75">
      <c r="C85" s="2"/>
      <c r="D85" s="19"/>
      <c r="E85" s="19"/>
      <c r="F85" s="19"/>
    </row>
    <row r="86" spans="3:11" ht="12.75">
      <c r="C86" s="2"/>
      <c r="I86" s="19"/>
      <c r="J86" s="19"/>
      <c r="K86" s="19"/>
    </row>
    <row r="87" spans="3:13" ht="12.75">
      <c r="C87" s="2"/>
      <c r="I87" s="19"/>
      <c r="J87" s="19"/>
      <c r="K87" s="19"/>
      <c r="M87" s="19"/>
    </row>
    <row r="88" spans="12:13" ht="12.75">
      <c r="L88" s="19"/>
      <c r="M88" s="19"/>
    </row>
    <row r="89" ht="12.75">
      <c r="L89" s="19"/>
    </row>
  </sheetData>
  <sheetProtection password="C6FA" sheet="1" selectLockedCells="1"/>
  <mergeCells count="56">
    <mergeCell ref="P6:P9"/>
    <mergeCell ref="N24:N27"/>
    <mergeCell ref="O24:O27"/>
    <mergeCell ref="P24:P27"/>
    <mergeCell ref="C24:C27"/>
    <mergeCell ref="I24:I27"/>
    <mergeCell ref="J24:J27"/>
    <mergeCell ref="K24:K27"/>
    <mergeCell ref="L24:L27"/>
    <mergeCell ref="M24:M27"/>
    <mergeCell ref="C18:C21"/>
    <mergeCell ref="C30:C33"/>
    <mergeCell ref="I18:I21"/>
    <mergeCell ref="J18:J21"/>
    <mergeCell ref="K18:K21"/>
    <mergeCell ref="O6:O9"/>
    <mergeCell ref="M35:Q35"/>
    <mergeCell ref="I6:I9"/>
    <mergeCell ref="L1:N1"/>
    <mergeCell ref="P1:R1"/>
    <mergeCell ref="I12:I15"/>
    <mergeCell ref="J12:J15"/>
    <mergeCell ref="K12:K15"/>
    <mergeCell ref="M12:M15"/>
    <mergeCell ref="M18:M21"/>
    <mergeCell ref="M30:M33"/>
    <mergeCell ref="B1:D1"/>
    <mergeCell ref="F1:J1"/>
    <mergeCell ref="L12:L15"/>
    <mergeCell ref="N12:N15"/>
    <mergeCell ref="F2:J2"/>
    <mergeCell ref="J6:J9"/>
    <mergeCell ref="K6:K9"/>
    <mergeCell ref="L6:L9"/>
    <mergeCell ref="M6:M9"/>
    <mergeCell ref="N6:N9"/>
    <mergeCell ref="P2:R2"/>
    <mergeCell ref="L18:L21"/>
    <mergeCell ref="N18:N21"/>
    <mergeCell ref="O18:O21"/>
    <mergeCell ref="P18:P21"/>
    <mergeCell ref="O30:O33"/>
    <mergeCell ref="P30:P33"/>
    <mergeCell ref="O12:O15"/>
    <mergeCell ref="P12:P15"/>
    <mergeCell ref="M4:R4"/>
    <mergeCell ref="B2:D2"/>
    <mergeCell ref="I30:I33"/>
    <mergeCell ref="J30:J33"/>
    <mergeCell ref="K30:K33"/>
    <mergeCell ref="L30:L33"/>
    <mergeCell ref="N30:N33"/>
    <mergeCell ref="C6:C9"/>
    <mergeCell ref="C12:C15"/>
    <mergeCell ref="I4:L4"/>
    <mergeCell ref="A4:H4"/>
  </mergeCells>
  <conditionalFormatting sqref="R6:R9 R12:R15 R18:R21 R30:R33">
    <cfRule type="cellIs" priority="49" dxfId="2" operator="between" stopIfTrue="1">
      <formula>0.1</formula>
      <formula>9.99</formula>
    </cfRule>
    <cfRule type="cellIs" priority="50" dxfId="1" operator="between" stopIfTrue="1">
      <formula>10</formula>
      <formula>14.99</formula>
    </cfRule>
    <cfRule type="cellIs" priority="51" dxfId="0" operator="greaterThan" stopIfTrue="1">
      <formula>15</formula>
    </cfRule>
  </conditionalFormatting>
  <conditionalFormatting sqref="R24:R27">
    <cfRule type="cellIs" priority="1" dxfId="2" operator="between" stopIfTrue="1">
      <formula>0.1</formula>
      <formula>9.99</formula>
    </cfRule>
    <cfRule type="cellIs" priority="2" dxfId="1" operator="between" stopIfTrue="1">
      <formula>10</formula>
      <formula>14.99</formula>
    </cfRule>
    <cfRule type="cellIs" priority="3" dxfId="0" operator="greaterThan" stopIfTrue="1">
      <formula>15</formula>
    </cfRule>
  </conditionalFormatting>
  <printOptions horizontalCentered="1" verticalCentered="1"/>
  <pageMargins left="0.18" right="0.46" top="0.31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garnaud</dc:creator>
  <cp:keywords/>
  <dc:description/>
  <cp:lastModifiedBy>laurent</cp:lastModifiedBy>
  <cp:lastPrinted>2012-10-21T10:24:32Z</cp:lastPrinted>
  <dcterms:created xsi:type="dcterms:W3CDTF">2005-12-10T06:59:54Z</dcterms:created>
  <dcterms:modified xsi:type="dcterms:W3CDTF">2012-10-21T10:28:30Z</dcterms:modified>
  <cp:category/>
  <cp:version/>
  <cp:contentType/>
  <cp:contentStatus/>
</cp:coreProperties>
</file>