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1580" windowHeight="6795" activeTab="0"/>
  </bookViews>
  <sheets>
    <sheet name="CALCUL" sheetId="1" r:id="rId1"/>
  </sheets>
  <definedNames>
    <definedName name="_xlnm.Print_Area" localSheetId="0">'CALCUL'!$A$1:$O$62</definedName>
  </definedNames>
  <calcPr fullCalcOnLoad="1"/>
</workbook>
</file>

<file path=xl/sharedStrings.xml><?xml version="1.0" encoding="utf-8"?>
<sst xmlns="http://schemas.openxmlformats.org/spreadsheetml/2006/main" count="67" uniqueCount="54">
  <si>
    <t>ANNEE
CONSTR</t>
  </si>
  <si>
    <t>COEFF
    G</t>
  </si>
  <si>
    <t xml:space="preserve">   D.J.U.
 MOYEN</t>
  </si>
  <si>
    <t>Temp °C 
  AMB</t>
  </si>
  <si>
    <t>Temp°C
   EXT</t>
  </si>
  <si>
    <t>DELTA 
Temp °C</t>
  </si>
  <si>
    <t>Désignation
de la pièce</t>
  </si>
  <si>
    <t>Volume</t>
  </si>
  <si>
    <t>Déperditions</t>
  </si>
  <si>
    <t>Longueur</t>
  </si>
  <si>
    <t>Largeur</t>
  </si>
  <si>
    <t>Hauteur</t>
  </si>
  <si>
    <t>Type
A(ccuro)
 ou
 D(irect)</t>
  </si>
  <si>
    <t>valeur volume</t>
  </si>
  <si>
    <t>valeur p accu</t>
  </si>
  <si>
    <t>valeur p direct</t>
  </si>
  <si>
    <t>Kwh / an</t>
  </si>
  <si>
    <t>Consommation Annuelle Prévisible</t>
  </si>
  <si>
    <t>Kwh / An</t>
  </si>
  <si>
    <t>en chauffage uniquement</t>
  </si>
  <si>
    <t>P1</t>
  </si>
  <si>
    <t>P2</t>
  </si>
  <si>
    <t>P3</t>
  </si>
  <si>
    <t>Puissance du chauffe eau:</t>
  </si>
  <si>
    <t>Pmax=</t>
  </si>
  <si>
    <t>Puissance 
totale</t>
  </si>
  <si>
    <t>tarif HT Heures Pleines</t>
  </si>
  <si>
    <t>Tarif HT Heures Creuses</t>
  </si>
  <si>
    <t>HT</t>
  </si>
  <si>
    <t>si la puissance accuro
 est en rouge , 
prendre la puissance
 donnée en vert</t>
  </si>
  <si>
    <t>Prévoir un comptage sur la partie chauffage afin de vérifier le calcul
Cette étude n'est qu'une estimation, et reste sous la responsabilité de l'utilisateur.
En cas de réalisation, il serait souhaitable de faire réaliser une étude thermique par un bureau d'études apte à calculer de manière précise les coéfficients et puissances à installer</t>
  </si>
  <si>
    <t>Puissance EDF à souscrire avec délesteur</t>
  </si>
  <si>
    <t xml:space="preserve"> </t>
  </si>
  <si>
    <t>DATE :</t>
  </si>
  <si>
    <t>WATTS</t>
  </si>
  <si>
    <t>Puissance à
installer
en DIRECT</t>
  </si>
  <si>
    <t>ZONE  H2</t>
  </si>
  <si>
    <t>TTC</t>
  </si>
  <si>
    <t>soit</t>
  </si>
  <si>
    <t>AFFAIRE :</t>
  </si>
  <si>
    <t>puissanceThéorique à installer en ACCURO</t>
  </si>
  <si>
    <t>Puisssance Théorique
à installer en DIRECT</t>
  </si>
  <si>
    <t>TYPE ACCU
8H ou 24H</t>
  </si>
  <si>
    <t>M (aison)
ou
 A(ppart)</t>
  </si>
  <si>
    <t>ACCUMULATION  ( 8H / 24H / Thermosphère )  et  Chauffage DIRECT</t>
  </si>
  <si>
    <t xml:space="preserve">      Calcul approché des puissances à installer et à souscrire - Estimation des consommations</t>
  </si>
  <si>
    <t>Puissance 
théorique
en ACCURO</t>
  </si>
  <si>
    <t>Pour les habitations  avant 1974  à minima  10 cm de Laine de verre en toiture et étanchéité des ouvrants</t>
  </si>
  <si>
    <t>Consommation en Heures Pleines</t>
  </si>
  <si>
    <t xml:space="preserve">    Consommations en Heures creuses</t>
  </si>
  <si>
    <t>N°</t>
  </si>
  <si>
    <t>calcul entre 6 et 18 kws, avec ECS</t>
  </si>
  <si>
    <t>ESTIMATION CONSOMMATION  hors abonnement, partie chauffage uniquement en HC, par an</t>
  </si>
  <si>
    <t>Estimation des consommations du chauffage hors ECS</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</si>
</sst>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d\ mmmm\ yyyy"/>
    <numFmt numFmtId="173" formatCode="#,##0.00_ ;\-#,##0.00\ "/>
    <numFmt numFmtId="174" formatCode="0.00000"/>
    <numFmt numFmtId="175" formatCode="0.0000"/>
    <numFmt numFmtId="176" formatCode="0.000"/>
    <numFmt numFmtId="177" formatCode="0.0"/>
    <numFmt numFmtId="178" formatCode="_-* #,##0.000\ &quot;F&quot;_-;\-* #,##0.000\ &quot;F&quot;_-;_-* &quot;-&quot;??\ &quot;F&quot;_-;_-@_-"/>
    <numFmt numFmtId="179" formatCode="_-* #,##0.0000\ &quot;F&quot;_-;\-* #,##0.0000\ &quot;F&quot;_-;_-* &quot;-&quot;??\ &quot;F&quot;_-;_-@_-"/>
    <numFmt numFmtId="180" formatCode="_-* #,##0.0000\ _F_-;\-* #,##0.0000\ _F_-;_-* &quot;-&quot;????\ _F_-;_-@_-"/>
    <numFmt numFmtId="181" formatCode="0.00000000"/>
    <numFmt numFmtId="182" formatCode="0.0000000"/>
    <numFmt numFmtId="183" formatCode="0.000000"/>
    <numFmt numFmtId="184" formatCode="_-* #,##0.00\ [$F-40C]_-;\-* #,##0.00\ [$F-40C]_-;_-* &quot;-&quot;??\ [$F-40C]_-;_-@_-"/>
    <numFmt numFmtId="185" formatCode="_-* #,##0.000\ &quot;F&quot;_-;\-* #,##0.000\ &quot;F&quot;_-;_-* &quot;-&quot;???\ &quot;F&quot;_-;_-@_-"/>
    <numFmt numFmtId="186" formatCode="_-* #,##0.00\ &quot;F&quot;_-;\-* #,##0.00\ &quot;F&quot;_-;_-* &quot;-&quot;???\ &quot;F&quot;_-;_-@_-"/>
    <numFmt numFmtId="187" formatCode="_-* #,##0.0\ &quot;F&quot;_-;\-* #,##0.0\ &quot;F&quot;_-;_-* &quot;-&quot;???\ &quot;F&quot;_-;_-@_-"/>
  </numFmts>
  <fonts count="12">
    <font>
      <sz val="10"/>
      <name val="Arial"/>
      <family val="0"/>
    </font>
    <font>
      <b/>
      <sz val="10"/>
      <name val="Arial"/>
      <family val="2"/>
    </font>
    <font>
      <b/>
      <sz val="8"/>
      <name val="Arial"/>
      <family val="2"/>
    </font>
    <font>
      <b/>
      <u val="single"/>
      <sz val="10"/>
      <name val="Arial"/>
      <family val="2"/>
    </font>
    <font>
      <i/>
      <sz val="10"/>
      <name val="Arial"/>
      <family val="2"/>
    </font>
    <font>
      <b/>
      <sz val="9"/>
      <name val="Arial"/>
      <family val="2"/>
    </font>
    <font>
      <b/>
      <sz val="10"/>
      <color indexed="50"/>
      <name val="Arial"/>
      <family val="2"/>
    </font>
    <font>
      <sz val="9"/>
      <name val="Arial"/>
      <family val="2"/>
    </font>
    <font>
      <b/>
      <sz val="10"/>
      <color indexed="9"/>
      <name val="Arial"/>
      <family val="2"/>
    </font>
    <font>
      <i/>
      <sz val="11"/>
      <name val="Arial"/>
      <family val="2"/>
    </font>
    <font>
      <i/>
      <sz val="9"/>
      <name val="Arial"/>
      <family val="2"/>
    </font>
    <font>
      <b/>
      <sz val="11"/>
      <name val="Arial"/>
      <family val="2"/>
    </font>
  </fonts>
  <fills count="6">
    <fill>
      <patternFill/>
    </fill>
    <fill>
      <patternFill patternType="gray125"/>
    </fill>
    <fill>
      <patternFill patternType="solid">
        <fgColor indexed="43"/>
        <bgColor indexed="64"/>
      </patternFill>
    </fill>
    <fill>
      <patternFill patternType="solid">
        <fgColor indexed="44"/>
        <bgColor indexed="64"/>
      </patternFill>
    </fill>
    <fill>
      <patternFill patternType="solid">
        <fgColor indexed="50"/>
        <bgColor indexed="64"/>
      </patternFill>
    </fill>
    <fill>
      <patternFill patternType="solid">
        <fgColor indexed="51"/>
        <bgColor indexed="64"/>
      </patternFill>
    </fill>
  </fills>
  <borders count="45">
    <border>
      <left/>
      <right/>
      <top/>
      <bottom/>
      <diagonal/>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color indexed="63"/>
      </top>
      <bottom style="thin"/>
    </border>
    <border>
      <left style="thin"/>
      <right style="medium"/>
      <top>
        <color indexed="63"/>
      </top>
      <bottom style="thin"/>
    </border>
    <border>
      <left style="thin"/>
      <right style="thin"/>
      <top style="medium"/>
      <bottom style="medium"/>
    </border>
    <border>
      <left style="medium"/>
      <right style="thin"/>
      <top style="medium"/>
      <bottom style="medium"/>
    </border>
    <border>
      <left style="thin"/>
      <right style="medium"/>
      <top style="medium"/>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style="thin"/>
      <top style="thin"/>
      <bottom>
        <color indexed="63"/>
      </bottom>
    </border>
    <border>
      <left>
        <color indexed="63"/>
      </left>
      <right style="thin"/>
      <top style="medium"/>
      <bottom style="medium"/>
    </border>
    <border>
      <left style="thin"/>
      <right>
        <color indexed="63"/>
      </right>
      <top style="medium"/>
      <bottom style="medium"/>
    </border>
    <border>
      <left style="medium"/>
      <right>
        <color indexed="63"/>
      </right>
      <top style="medium"/>
      <bottom style="medium"/>
    </border>
    <border>
      <left style="medium"/>
      <right style="medium"/>
      <top style="medium"/>
      <bottom style="medium"/>
    </border>
    <border>
      <left>
        <color indexed="63"/>
      </left>
      <right style="thin"/>
      <top>
        <color indexed="63"/>
      </top>
      <bottom style="thin"/>
    </border>
    <border>
      <left style="medium"/>
      <right>
        <color indexed="63"/>
      </right>
      <top>
        <color indexed="63"/>
      </top>
      <bottom style="thin"/>
    </border>
    <border>
      <left style="medium"/>
      <right style="medium"/>
      <top>
        <color indexed="63"/>
      </top>
      <bottom style="thin"/>
    </border>
    <border>
      <left style="thin"/>
      <right>
        <color indexed="63"/>
      </right>
      <top>
        <color indexed="63"/>
      </top>
      <bottom style="thin"/>
    </border>
    <border>
      <left>
        <color indexed="63"/>
      </left>
      <right style="thin"/>
      <top style="thin"/>
      <bottom style="thin"/>
    </border>
    <border>
      <left style="medium"/>
      <right>
        <color indexed="63"/>
      </right>
      <top style="thin"/>
      <bottom style="thin"/>
    </border>
    <border>
      <left style="medium"/>
      <right style="medium"/>
      <top style="thin"/>
      <bottom style="thin"/>
    </border>
    <border>
      <left>
        <color indexed="63"/>
      </left>
      <right style="thin"/>
      <top style="thin"/>
      <bottom style="medium"/>
    </border>
    <border>
      <left style="medium"/>
      <right>
        <color indexed="63"/>
      </right>
      <top style="thin"/>
      <bottom style="medium"/>
    </border>
    <border>
      <left style="medium"/>
      <right style="medium"/>
      <top style="thin"/>
      <bottom style="medium"/>
    </border>
    <border>
      <left>
        <color indexed="63"/>
      </left>
      <right>
        <color indexed="63"/>
      </right>
      <top style="medium"/>
      <bottom>
        <color indexed="63"/>
      </bottom>
    </border>
    <border>
      <left style="thin"/>
      <right style="medium"/>
      <top style="medium"/>
      <bottom style="thin"/>
    </border>
    <border>
      <left style="thin"/>
      <right style="medium"/>
      <top style="thin"/>
      <bottom style="medium"/>
    </border>
    <border>
      <left style="thin"/>
      <right style="medium"/>
      <top style="thin"/>
      <bottom style="thin"/>
    </border>
    <border>
      <left style="medium"/>
      <right style="thin"/>
      <top style="medium"/>
      <bottom style="thin"/>
    </border>
    <border>
      <left style="medium"/>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69">
    <xf numFmtId="0" fontId="0" fillId="0" borderId="0" xfId="0" applyAlignment="1">
      <alignment/>
    </xf>
    <xf numFmtId="0" fontId="1" fillId="0" borderId="0" xfId="0" applyFont="1" applyAlignment="1">
      <alignment/>
    </xf>
    <xf numFmtId="2" fontId="0" fillId="0" borderId="0" xfId="0" applyNumberFormat="1" applyAlignment="1">
      <alignment/>
    </xf>
    <xf numFmtId="173" fontId="0" fillId="2" borderId="1" xfId="0" applyNumberFormat="1" applyFont="1" applyFill="1" applyBorder="1" applyAlignment="1" applyProtection="1" quotePrefix="1">
      <alignment horizontal="center"/>
      <protection locked="0"/>
    </xf>
    <xf numFmtId="173" fontId="0" fillId="2" borderId="1" xfId="0" applyNumberFormat="1" applyFont="1" applyFill="1" applyBorder="1" applyAlignment="1" applyProtection="1">
      <alignment horizontal="center"/>
      <protection locked="0"/>
    </xf>
    <xf numFmtId="2" fontId="0" fillId="0" borderId="0" xfId="0" applyNumberFormat="1" applyAlignment="1">
      <alignment horizontal="center"/>
    </xf>
    <xf numFmtId="0" fontId="0" fillId="0" borderId="0" xfId="0" applyAlignment="1">
      <alignment horizontal="center" wrapText="1"/>
    </xf>
    <xf numFmtId="0" fontId="0" fillId="0" borderId="0" xfId="0" applyBorder="1" applyAlignment="1" applyProtection="1">
      <alignment/>
      <protection/>
    </xf>
    <xf numFmtId="0" fontId="1" fillId="2" borderId="2"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xf numFmtId="173" fontId="0" fillId="2" borderId="4" xfId="0" applyNumberFormat="1" applyFont="1" applyFill="1" applyBorder="1" applyAlignment="1" applyProtection="1">
      <alignment horizontal="center"/>
      <protection locked="0"/>
    </xf>
    <xf numFmtId="173" fontId="0" fillId="2" borderId="5" xfId="0" applyNumberFormat="1" applyFont="1" applyFill="1" applyBorder="1" applyAlignment="1" applyProtection="1" quotePrefix="1">
      <alignment horizontal="center"/>
      <protection locked="0"/>
    </xf>
    <xf numFmtId="173" fontId="0" fillId="2" borderId="5" xfId="0" applyNumberFormat="1" applyFont="1" applyFill="1" applyBorder="1" applyAlignment="1" applyProtection="1">
      <alignment horizontal="center"/>
      <protection locked="0"/>
    </xf>
    <xf numFmtId="173" fontId="0" fillId="2" borderId="6" xfId="0" applyNumberFormat="1" applyFont="1" applyFill="1" applyBorder="1" applyAlignment="1" applyProtection="1">
      <alignment horizontal="center"/>
      <protection locked="0"/>
    </xf>
    <xf numFmtId="0" fontId="5" fillId="2" borderId="2" xfId="0" applyFont="1" applyFill="1" applyBorder="1" applyAlignment="1" applyProtection="1">
      <alignment horizontal="center"/>
      <protection locked="0"/>
    </xf>
    <xf numFmtId="0" fontId="9" fillId="2" borderId="7" xfId="0" applyFont="1" applyFill="1" applyBorder="1" applyAlignment="1" applyProtection="1">
      <alignment horizontal="center" vertical="center"/>
      <protection locked="0"/>
    </xf>
    <xf numFmtId="0" fontId="9" fillId="2" borderId="8" xfId="0" applyFont="1" applyFill="1" applyBorder="1" applyAlignment="1" applyProtection="1">
      <alignment horizontal="center" vertical="center"/>
      <protection locked="0"/>
    </xf>
    <xf numFmtId="0" fontId="9" fillId="2" borderId="9" xfId="0" applyFont="1" applyFill="1" applyBorder="1" applyAlignment="1" applyProtection="1">
      <alignment horizontal="center" vertical="center" wrapText="1"/>
      <protection locked="0"/>
    </xf>
    <xf numFmtId="0" fontId="1" fillId="2" borderId="10" xfId="0" applyFont="1" applyFill="1" applyBorder="1" applyAlignment="1" applyProtection="1">
      <alignment horizontal="center" wrapText="1"/>
      <protection locked="0"/>
    </xf>
    <xf numFmtId="0" fontId="1" fillId="2" borderId="11" xfId="0" applyFont="1" applyFill="1" applyBorder="1" applyAlignment="1" applyProtection="1">
      <alignment horizontal="center" wrapText="1"/>
      <protection locked="0"/>
    </xf>
    <xf numFmtId="0" fontId="1" fillId="2" borderId="11" xfId="0" applyFont="1" applyFill="1" applyBorder="1" applyAlignment="1" applyProtection="1">
      <alignment horizontal="center"/>
      <protection locked="0"/>
    </xf>
    <xf numFmtId="0" fontId="1" fillId="2" borderId="12" xfId="0" applyFont="1" applyFill="1" applyBorder="1" applyAlignment="1" applyProtection="1">
      <alignment horizontal="center"/>
      <protection locked="0"/>
    </xf>
    <xf numFmtId="0" fontId="0" fillId="0" borderId="0" xfId="0" applyAlignment="1">
      <alignment vertical="center"/>
    </xf>
    <xf numFmtId="0" fontId="1" fillId="0" borderId="0" xfId="0" applyFont="1" applyAlignment="1" applyProtection="1">
      <alignment/>
      <protection/>
    </xf>
    <xf numFmtId="0" fontId="0" fillId="0" borderId="0" xfId="0" applyAlignment="1" applyProtection="1">
      <alignment/>
      <protection/>
    </xf>
    <xf numFmtId="0" fontId="1" fillId="0" borderId="0" xfId="0" applyFont="1" applyAlignment="1" applyProtection="1">
      <alignment horizontal="center"/>
      <protection/>
    </xf>
    <xf numFmtId="0" fontId="3" fillId="0" borderId="0" xfId="0" applyFont="1" applyFill="1" applyBorder="1" applyAlignment="1" applyProtection="1">
      <alignment horizontal="center" vertical="center"/>
      <protection/>
    </xf>
    <xf numFmtId="0" fontId="3" fillId="0" borderId="0" xfId="0" applyFont="1" applyAlignment="1" applyProtection="1">
      <alignment horizontal="center"/>
      <protection/>
    </xf>
    <xf numFmtId="172" fontId="1" fillId="0" borderId="0" xfId="0" applyNumberFormat="1" applyFont="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Alignment="1" applyProtection="1">
      <alignment/>
      <protection/>
    </xf>
    <xf numFmtId="0" fontId="5" fillId="0" borderId="1"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0" fillId="0" borderId="0" xfId="0" applyAlignment="1" applyProtection="1">
      <alignment horizontal="center"/>
      <protection/>
    </xf>
    <xf numFmtId="0" fontId="1" fillId="0" borderId="0" xfId="0" applyFont="1" applyBorder="1" applyAlignment="1" applyProtection="1">
      <alignment horizontal="center"/>
      <protection/>
    </xf>
    <xf numFmtId="0" fontId="0" fillId="0" borderId="0" xfId="0" applyFill="1" applyBorder="1" applyAlignment="1" applyProtection="1">
      <alignment horizontal="center"/>
      <protection/>
    </xf>
    <xf numFmtId="0" fontId="5" fillId="0" borderId="0" xfId="0" applyFont="1" applyFill="1" applyBorder="1" applyAlignment="1" applyProtection="1">
      <alignment horizontal="center"/>
      <protection/>
    </xf>
    <xf numFmtId="0" fontId="1" fillId="0" borderId="1" xfId="0" applyFont="1" applyFill="1" applyBorder="1" applyAlignment="1" applyProtection="1">
      <alignment horizontal="center" vertical="center"/>
      <protection/>
    </xf>
    <xf numFmtId="0" fontId="1" fillId="0" borderId="13" xfId="0" applyFont="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0" fontId="9" fillId="3" borderId="7" xfId="0" applyFont="1" applyFill="1" applyBorder="1" applyAlignment="1" applyProtection="1">
      <alignment horizontal="center" vertical="center"/>
      <protection/>
    </xf>
    <xf numFmtId="2" fontId="9" fillId="3" borderId="7" xfId="0" applyNumberFormat="1" applyFont="1" applyFill="1" applyBorder="1" applyAlignment="1" applyProtection="1">
      <alignment horizontal="center" vertical="center"/>
      <protection/>
    </xf>
    <xf numFmtId="0" fontId="1" fillId="0" borderId="8" xfId="0" applyFont="1" applyFill="1" applyBorder="1" applyAlignment="1" applyProtection="1">
      <alignment horizontal="center" vertical="center" wrapText="1"/>
      <protection/>
    </xf>
    <xf numFmtId="0" fontId="5" fillId="0" borderId="7" xfId="0" applyFont="1" applyFill="1" applyBorder="1" applyAlignment="1" applyProtection="1">
      <alignment horizontal="center" vertical="center"/>
      <protection/>
    </xf>
    <xf numFmtId="0" fontId="5" fillId="0" borderId="9"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0" borderId="15" xfId="0" applyFont="1" applyFill="1" applyBorder="1" applyAlignment="1" applyProtection="1">
      <alignment horizontal="center" vertical="center" wrapText="1"/>
      <protection/>
    </xf>
    <xf numFmtId="0" fontId="5" fillId="0" borderId="16" xfId="0" applyFont="1" applyFill="1" applyBorder="1" applyAlignment="1" applyProtection="1">
      <alignment horizontal="center" vertical="center" wrapText="1"/>
      <protection/>
    </xf>
    <xf numFmtId="0" fontId="5" fillId="0" borderId="17" xfId="0" applyFont="1" applyFill="1" applyBorder="1" applyAlignment="1" applyProtection="1">
      <alignment horizontal="center" vertical="center" wrapText="1"/>
      <protection/>
    </xf>
    <xf numFmtId="0" fontId="7" fillId="4" borderId="14" xfId="0" applyFont="1" applyFill="1" applyBorder="1" applyAlignment="1" applyProtection="1">
      <alignment horizontal="center" vertical="center" wrapText="1"/>
      <protection/>
    </xf>
    <xf numFmtId="0" fontId="5" fillId="4" borderId="7" xfId="0" applyFont="1" applyFill="1" applyBorder="1" applyAlignment="1" applyProtection="1">
      <alignment horizontal="center" vertical="center" wrapText="1"/>
      <protection/>
    </xf>
    <xf numFmtId="0" fontId="7" fillId="4" borderId="15"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2" fontId="0" fillId="0" borderId="18" xfId="0" applyNumberFormat="1" applyBorder="1" applyAlignment="1" applyProtection="1">
      <alignment horizontal="center"/>
      <protection/>
    </xf>
    <xf numFmtId="1" fontId="1" fillId="3" borderId="19" xfId="0" applyNumberFormat="1" applyFont="1" applyFill="1" applyBorder="1" applyAlignment="1" applyProtection="1">
      <alignment horizontal="center"/>
      <protection/>
    </xf>
    <xf numFmtId="1" fontId="1" fillId="3" borderId="20" xfId="0" applyNumberFormat="1" applyFont="1" applyFill="1" applyBorder="1" applyAlignment="1" applyProtection="1">
      <alignment horizontal="center"/>
      <protection/>
    </xf>
    <xf numFmtId="2" fontId="0" fillId="0" borderId="18" xfId="0" applyNumberFormat="1" applyFont="1" applyBorder="1" applyAlignment="1" applyProtection="1">
      <alignment horizontal="center"/>
      <protection/>
    </xf>
    <xf numFmtId="2" fontId="0" fillId="0" borderId="5" xfId="0" applyNumberFormat="1" applyFont="1" applyBorder="1" applyAlignment="1" applyProtection="1">
      <alignment horizontal="center"/>
      <protection/>
    </xf>
    <xf numFmtId="2" fontId="0" fillId="0" borderId="21" xfId="0" applyNumberFormat="1" applyFont="1" applyBorder="1" applyAlignment="1" applyProtection="1">
      <alignment/>
      <protection/>
    </xf>
    <xf numFmtId="0" fontId="1" fillId="0" borderId="0" xfId="0" applyFont="1" applyFill="1" applyBorder="1" applyAlignment="1" applyProtection="1">
      <alignment horizontal="center"/>
      <protection/>
    </xf>
    <xf numFmtId="2" fontId="0" fillId="0" borderId="22" xfId="0" applyNumberFormat="1" applyBorder="1" applyAlignment="1" applyProtection="1">
      <alignment horizontal="center"/>
      <protection/>
    </xf>
    <xf numFmtId="1" fontId="1" fillId="3" borderId="23" xfId="0" applyNumberFormat="1" applyFont="1" applyFill="1" applyBorder="1" applyAlignment="1" applyProtection="1">
      <alignment horizontal="center"/>
      <protection/>
    </xf>
    <xf numFmtId="1" fontId="1" fillId="3" borderId="24" xfId="0" applyNumberFormat="1" applyFont="1" applyFill="1" applyBorder="1" applyAlignment="1" applyProtection="1">
      <alignment horizontal="center"/>
      <protection/>
    </xf>
    <xf numFmtId="2" fontId="0" fillId="0" borderId="22" xfId="0" applyNumberFormat="1" applyFont="1" applyBorder="1" applyAlignment="1" applyProtection="1">
      <alignment horizontal="center"/>
      <protection/>
    </xf>
    <xf numFmtId="2" fontId="0" fillId="0" borderId="1" xfId="0" applyNumberFormat="1" applyFont="1" applyBorder="1" applyAlignment="1" applyProtection="1">
      <alignment horizontal="center"/>
      <protection/>
    </xf>
    <xf numFmtId="2" fontId="0" fillId="0" borderId="11" xfId="0" applyNumberFormat="1" applyFont="1" applyBorder="1" applyAlignment="1" applyProtection="1">
      <alignment horizontal="center"/>
      <protection/>
    </xf>
    <xf numFmtId="2" fontId="0" fillId="0" borderId="25" xfId="0" applyNumberFormat="1" applyBorder="1" applyAlignment="1" applyProtection="1">
      <alignment horizontal="center"/>
      <protection/>
    </xf>
    <xf numFmtId="1" fontId="1" fillId="3" borderId="26" xfId="0" applyNumberFormat="1" applyFont="1" applyFill="1" applyBorder="1" applyAlignment="1" applyProtection="1">
      <alignment horizontal="center"/>
      <protection/>
    </xf>
    <xf numFmtId="1" fontId="1" fillId="3" borderId="27" xfId="0" applyNumberFormat="1" applyFont="1" applyFill="1" applyBorder="1" applyAlignment="1" applyProtection="1">
      <alignment horizontal="center"/>
      <protection/>
    </xf>
    <xf numFmtId="2" fontId="0" fillId="0" borderId="25" xfId="0" applyNumberFormat="1" applyFont="1" applyBorder="1" applyAlignment="1" applyProtection="1">
      <alignment horizontal="center"/>
      <protection/>
    </xf>
    <xf numFmtId="2" fontId="0" fillId="0" borderId="4" xfId="0" applyNumberFormat="1" applyFont="1" applyBorder="1" applyAlignment="1" applyProtection="1">
      <alignment horizontal="center"/>
      <protection/>
    </xf>
    <xf numFmtId="2" fontId="0" fillId="0" borderId="12" xfId="0" applyNumberFormat="1" applyFont="1" applyBorder="1" applyAlignment="1" applyProtection="1">
      <alignment horizontal="center"/>
      <protection/>
    </xf>
    <xf numFmtId="173" fontId="0" fillId="0" borderId="0" xfId="0" applyNumberFormat="1" applyFont="1" applyFill="1" applyBorder="1" applyAlignment="1" applyProtection="1">
      <alignment horizontal="center"/>
      <protection/>
    </xf>
    <xf numFmtId="173" fontId="0" fillId="0" borderId="0" xfId="0" applyNumberFormat="1" applyFill="1" applyBorder="1" applyAlignment="1" applyProtection="1">
      <alignment horizontal="center"/>
      <protection/>
    </xf>
    <xf numFmtId="2" fontId="0" fillId="0" borderId="0" xfId="0" applyNumberFormat="1" applyFill="1" applyBorder="1" applyAlignment="1" applyProtection="1">
      <alignment horizontal="center"/>
      <protection/>
    </xf>
    <xf numFmtId="2" fontId="0" fillId="0" borderId="0" xfId="0" applyNumberFormat="1" applyFont="1" applyFill="1" applyBorder="1" applyAlignment="1" applyProtection="1">
      <alignment horizontal="center"/>
      <protection/>
    </xf>
    <xf numFmtId="2" fontId="1" fillId="0" borderId="28" xfId="0" applyNumberFormat="1" applyFont="1" applyFill="1" applyBorder="1" applyAlignment="1" applyProtection="1">
      <alignment horizontal="center"/>
      <protection/>
    </xf>
    <xf numFmtId="2" fontId="1" fillId="0" borderId="0" xfId="0" applyNumberFormat="1" applyFont="1" applyFill="1" applyBorder="1" applyAlignment="1" applyProtection="1">
      <alignment horizontal="center"/>
      <protection/>
    </xf>
    <xf numFmtId="0" fontId="1" fillId="0" borderId="1" xfId="0" applyFont="1" applyBorder="1" applyAlignment="1" applyProtection="1">
      <alignment horizontal="center" vertical="center"/>
      <protection/>
    </xf>
    <xf numFmtId="0" fontId="0" fillId="0" borderId="1" xfId="0" applyBorder="1" applyAlignment="1" applyProtection="1">
      <alignment/>
      <protection/>
    </xf>
    <xf numFmtId="173" fontId="1" fillId="3" borderId="1" xfId="0" applyNumberFormat="1" applyFont="1" applyFill="1" applyBorder="1" applyAlignment="1" applyProtection="1">
      <alignment horizontal="center" vertical="center"/>
      <protection/>
    </xf>
    <xf numFmtId="173" fontId="1" fillId="0" borderId="0" xfId="0" applyNumberFormat="1" applyFont="1" applyBorder="1" applyAlignment="1" applyProtection="1">
      <alignment horizontal="left"/>
      <protection/>
    </xf>
    <xf numFmtId="2" fontId="1" fillId="0" borderId="0" xfId="0" applyNumberFormat="1" applyFont="1" applyBorder="1" applyAlignment="1" applyProtection="1">
      <alignment horizontal="center" vertical="center"/>
      <protection/>
    </xf>
    <xf numFmtId="2" fontId="1" fillId="0" borderId="0" xfId="0" applyNumberFormat="1" applyFont="1" applyFill="1" applyBorder="1" applyAlignment="1" applyProtection="1">
      <alignment horizontal="center" vertical="center"/>
      <protection/>
    </xf>
    <xf numFmtId="0" fontId="0" fillId="0" borderId="0" xfId="0" applyBorder="1" applyAlignment="1" applyProtection="1">
      <alignment horizontal="center"/>
      <protection/>
    </xf>
    <xf numFmtId="1" fontId="11" fillId="3" borderId="1" xfId="0" applyNumberFormat="1" applyFont="1" applyFill="1" applyBorder="1" applyAlignment="1" applyProtection="1">
      <alignment horizontal="center" vertical="center"/>
      <protection/>
    </xf>
    <xf numFmtId="0" fontId="1" fillId="0" borderId="1" xfId="0" applyFont="1" applyBorder="1" applyAlignment="1" applyProtection="1">
      <alignment horizontal="center"/>
      <protection/>
    </xf>
    <xf numFmtId="0" fontId="1" fillId="0" borderId="0" xfId="0" applyFont="1" applyBorder="1" applyAlignment="1" applyProtection="1">
      <alignment horizontal="left"/>
      <protection/>
    </xf>
    <xf numFmtId="2" fontId="1" fillId="3" borderId="1" xfId="0" applyNumberFormat="1" applyFont="1" applyFill="1" applyBorder="1" applyAlignment="1" applyProtection="1">
      <alignment horizontal="center"/>
      <protection/>
    </xf>
    <xf numFmtId="0" fontId="0" fillId="0" borderId="0" xfId="0" applyFill="1" applyBorder="1" applyAlignment="1" applyProtection="1">
      <alignment/>
      <protection/>
    </xf>
    <xf numFmtId="2" fontId="8" fillId="0" borderId="0" xfId="0" applyNumberFormat="1" applyFont="1" applyFill="1" applyBorder="1" applyAlignment="1" applyProtection="1">
      <alignment horizontal="center"/>
      <protection/>
    </xf>
    <xf numFmtId="2" fontId="6" fillId="0" borderId="0" xfId="0" applyNumberFormat="1" applyFont="1" applyFill="1" applyBorder="1" applyAlignment="1" applyProtection="1">
      <alignment horizontal="center"/>
      <protection/>
    </xf>
    <xf numFmtId="0" fontId="1" fillId="0" borderId="0" xfId="0" applyFont="1" applyFill="1" applyBorder="1" applyAlignment="1" applyProtection="1">
      <alignment/>
      <protection/>
    </xf>
    <xf numFmtId="0" fontId="0" fillId="0" borderId="0" xfId="0" applyAlignment="1" applyProtection="1">
      <alignment vertical="center"/>
      <protection/>
    </xf>
    <xf numFmtId="179" fontId="1" fillId="0" borderId="0" xfId="17" applyNumberFormat="1" applyFont="1" applyFill="1" applyBorder="1" applyAlignment="1" applyProtection="1">
      <alignment horizontal="center"/>
      <protection/>
    </xf>
    <xf numFmtId="0" fontId="1" fillId="3" borderId="29" xfId="0" applyFont="1" applyFill="1" applyBorder="1" applyAlignment="1" applyProtection="1">
      <alignment horizontal="center"/>
      <protection/>
    </xf>
    <xf numFmtId="0" fontId="1" fillId="3" borderId="30" xfId="0" applyFont="1" applyFill="1" applyBorder="1" applyAlignment="1" applyProtection="1">
      <alignment horizontal="center"/>
      <protection/>
    </xf>
    <xf numFmtId="170" fontId="11" fillId="0" borderId="0" xfId="17" applyFont="1" applyFill="1" applyBorder="1" applyAlignment="1" applyProtection="1">
      <alignment vertical="center"/>
      <protection/>
    </xf>
    <xf numFmtId="170" fontId="0" fillId="0" borderId="0" xfId="17" applyBorder="1" applyAlignment="1" applyProtection="1">
      <alignment/>
      <protection/>
    </xf>
    <xf numFmtId="170" fontId="1" fillId="3" borderId="16" xfId="17" applyNumberFormat="1" applyFont="1" applyFill="1" applyBorder="1" applyAlignment="1" applyProtection="1">
      <alignment horizontal="left" vertical="center"/>
      <protection/>
    </xf>
    <xf numFmtId="170" fontId="1" fillId="3" borderId="17" xfId="17"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1" fillId="3" borderId="17" xfId="0" applyFont="1" applyFill="1" applyBorder="1" applyAlignment="1" applyProtection="1">
      <alignment horizontal="center" vertical="center"/>
      <protection/>
    </xf>
    <xf numFmtId="15" fontId="1" fillId="2" borderId="1" xfId="0" applyNumberFormat="1" applyFont="1" applyFill="1" applyBorder="1" applyAlignment="1" applyProtection="1">
      <alignment horizontal="center"/>
      <protection locked="0"/>
    </xf>
    <xf numFmtId="0" fontId="9" fillId="2" borderId="7" xfId="0" applyFont="1" applyFill="1" applyBorder="1" applyAlignment="1" applyProtection="1">
      <alignment horizontal="center" vertical="center" wrapText="1"/>
      <protection locked="0"/>
    </xf>
    <xf numFmtId="173" fontId="0" fillId="2" borderId="31" xfId="0" applyNumberFormat="1" applyFill="1" applyBorder="1" applyAlignment="1" applyProtection="1">
      <alignment horizontal="center"/>
      <protection locked="0"/>
    </xf>
    <xf numFmtId="173" fontId="0" fillId="2" borderId="30" xfId="0" applyNumberFormat="1" applyFill="1" applyBorder="1" applyAlignment="1" applyProtection="1">
      <alignment horizontal="center"/>
      <protection locked="0"/>
    </xf>
    <xf numFmtId="1" fontId="1" fillId="0" borderId="5" xfId="0" applyNumberFormat="1" applyFont="1" applyBorder="1" applyAlignment="1" applyProtection="1">
      <alignment horizontal="center"/>
      <protection/>
    </xf>
    <xf numFmtId="1" fontId="1" fillId="0" borderId="1" xfId="0" applyNumberFormat="1" applyFont="1" applyBorder="1" applyAlignment="1" applyProtection="1">
      <alignment horizontal="center"/>
      <protection/>
    </xf>
    <xf numFmtId="1" fontId="1" fillId="0" borderId="4" xfId="0" applyNumberFormat="1" applyFont="1" applyBorder="1" applyAlignment="1" applyProtection="1">
      <alignment horizontal="center"/>
      <protection/>
    </xf>
    <xf numFmtId="1" fontId="1" fillId="3" borderId="1" xfId="0" applyNumberFormat="1" applyFont="1" applyFill="1" applyBorder="1" applyAlignment="1" applyProtection="1">
      <alignment horizontal="center" vertical="center"/>
      <protection/>
    </xf>
    <xf numFmtId="173" fontId="3" fillId="0" borderId="0" xfId="0" applyNumberFormat="1" applyFont="1" applyBorder="1" applyAlignment="1" applyProtection="1">
      <alignment horizontal="left"/>
      <protection/>
    </xf>
    <xf numFmtId="0" fontId="1" fillId="3" borderId="10" xfId="0" applyFont="1" applyFill="1" applyBorder="1" applyAlignment="1" applyProtection="1">
      <alignment horizontal="center"/>
      <protection/>
    </xf>
    <xf numFmtId="0" fontId="1" fillId="3" borderId="12" xfId="0" applyFont="1" applyFill="1" applyBorder="1" applyAlignment="1" applyProtection="1">
      <alignment horizontal="center"/>
      <protection/>
    </xf>
    <xf numFmtId="186" fontId="1" fillId="3" borderId="32" xfId="0" applyNumberFormat="1" applyFont="1" applyFill="1" applyBorder="1" applyAlignment="1" applyProtection="1">
      <alignment horizontal="center"/>
      <protection/>
    </xf>
    <xf numFmtId="186" fontId="1" fillId="3" borderId="3" xfId="0" applyNumberFormat="1" applyFont="1" applyFill="1" applyBorder="1" applyAlignment="1" applyProtection="1">
      <alignment horizontal="center"/>
      <protection/>
    </xf>
    <xf numFmtId="0" fontId="5" fillId="2" borderId="33" xfId="0" applyFont="1" applyFill="1" applyBorder="1" applyAlignment="1" applyProtection="1">
      <alignment horizontal="center"/>
      <protection locked="0"/>
    </xf>
    <xf numFmtId="0" fontId="5" fillId="2" borderId="21" xfId="0" applyFont="1" applyFill="1" applyBorder="1" applyAlignment="1" applyProtection="1">
      <alignment horizontal="center"/>
      <protection locked="0"/>
    </xf>
    <xf numFmtId="0" fontId="5" fillId="2" borderId="34" xfId="0" applyFont="1" applyFill="1" applyBorder="1" applyAlignment="1" applyProtection="1">
      <alignment horizontal="center"/>
      <protection locked="0"/>
    </xf>
    <xf numFmtId="0" fontId="5" fillId="2" borderId="18" xfId="0" applyFont="1" applyFill="1" applyBorder="1" applyAlignment="1" applyProtection="1">
      <alignment horizontal="center"/>
      <protection locked="0"/>
    </xf>
    <xf numFmtId="0" fontId="4" fillId="5" borderId="0" xfId="0" applyFont="1" applyFill="1" applyAlignment="1" applyProtection="1">
      <alignment horizontal="center" wrapText="1"/>
      <protection/>
    </xf>
    <xf numFmtId="0" fontId="5" fillId="2" borderId="35"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2" borderId="36" xfId="0" applyFont="1" applyFill="1" applyBorder="1" applyAlignment="1" applyProtection="1">
      <alignment horizontal="center" vertical="center"/>
      <protection locked="0"/>
    </xf>
    <xf numFmtId="0" fontId="0" fillId="0" borderId="0" xfId="0" applyAlignment="1">
      <alignment horizontal="center" wrapText="1"/>
    </xf>
    <xf numFmtId="1" fontId="1" fillId="3" borderId="1" xfId="0" applyNumberFormat="1" applyFont="1" applyFill="1" applyBorder="1" applyAlignment="1" applyProtection="1">
      <alignment horizontal="center" vertical="center"/>
      <protection/>
    </xf>
    <xf numFmtId="1" fontId="0" fillId="3" borderId="1" xfId="0" applyNumberFormat="1" applyFill="1" applyBorder="1" applyAlignment="1" applyProtection="1">
      <alignment/>
      <protection/>
    </xf>
    <xf numFmtId="0" fontId="1" fillId="0" borderId="1" xfId="0" applyFont="1" applyBorder="1" applyAlignment="1" applyProtection="1">
      <alignment horizontal="center" vertical="center" wrapText="1"/>
      <protection/>
    </xf>
    <xf numFmtId="0" fontId="0" fillId="0" borderId="1" xfId="0" applyBorder="1" applyAlignment="1" applyProtection="1">
      <alignment/>
      <protection/>
    </xf>
    <xf numFmtId="0" fontId="4" fillId="5" borderId="0" xfId="0" applyFont="1" applyFill="1" applyAlignment="1" applyProtection="1">
      <alignment horizontal="center"/>
      <protection/>
    </xf>
    <xf numFmtId="179" fontId="1" fillId="0" borderId="1" xfId="17" applyNumberFormat="1" applyFont="1" applyFill="1" applyBorder="1" applyAlignment="1" applyProtection="1">
      <alignment horizontal="center"/>
      <protection/>
    </xf>
    <xf numFmtId="0" fontId="0" fillId="0" borderId="1" xfId="0" applyBorder="1" applyAlignment="1" applyProtection="1">
      <alignment horizontal="center"/>
      <protection/>
    </xf>
    <xf numFmtId="0" fontId="1" fillId="0" borderId="0" xfId="0" applyFont="1" applyAlignment="1" applyProtection="1">
      <alignment horizontal="center"/>
      <protection/>
    </xf>
    <xf numFmtId="170" fontId="11" fillId="3" borderId="37" xfId="17" applyFont="1" applyFill="1" applyBorder="1" applyAlignment="1" applyProtection="1">
      <alignment horizontal="center" vertical="center"/>
      <protection/>
    </xf>
    <xf numFmtId="170" fontId="11" fillId="3" borderId="4" xfId="17" applyFont="1" applyFill="1" applyBorder="1" applyAlignment="1" applyProtection="1">
      <alignment vertical="center"/>
      <protection/>
    </xf>
    <xf numFmtId="0" fontId="0" fillId="0" borderId="3" xfId="0" applyFont="1" applyFill="1" applyBorder="1" applyAlignment="1" applyProtection="1">
      <alignment horizontal="center" vertical="center"/>
      <protection/>
    </xf>
    <xf numFmtId="0" fontId="0" fillId="0" borderId="4" xfId="0" applyFont="1" applyFill="1" applyBorder="1" applyAlignment="1" applyProtection="1">
      <alignment horizontal="center" vertical="center"/>
      <protection/>
    </xf>
    <xf numFmtId="1" fontId="11" fillId="2" borderId="11" xfId="0" applyNumberFormat="1" applyFont="1" applyFill="1" applyBorder="1" applyAlignment="1" applyProtection="1">
      <alignment horizontal="center"/>
      <protection locked="0"/>
    </xf>
    <xf numFmtId="1" fontId="11" fillId="2" borderId="22" xfId="0" applyNumberFormat="1" applyFont="1" applyFill="1" applyBorder="1" applyAlignment="1" applyProtection="1">
      <alignment horizontal="center"/>
      <protection locked="0"/>
    </xf>
    <xf numFmtId="0" fontId="1" fillId="0" borderId="38" xfId="0" applyFont="1" applyFill="1" applyBorder="1" applyAlignment="1" applyProtection="1">
      <alignment horizontal="center" vertical="center"/>
      <protection/>
    </xf>
    <xf numFmtId="0" fontId="1" fillId="0" borderId="39" xfId="0" applyFont="1" applyFill="1" applyBorder="1" applyAlignment="1" applyProtection="1">
      <alignment horizontal="center" vertical="center"/>
      <protection/>
    </xf>
    <xf numFmtId="0" fontId="1" fillId="0" borderId="40" xfId="0" applyFont="1" applyFill="1" applyBorder="1" applyAlignment="1" applyProtection="1">
      <alignment horizontal="center" vertical="center"/>
      <protection/>
    </xf>
    <xf numFmtId="0" fontId="1" fillId="0" borderId="21" xfId="0" applyFont="1" applyFill="1" applyBorder="1" applyAlignment="1" applyProtection="1">
      <alignment horizontal="center" vertical="center"/>
      <protection/>
    </xf>
    <xf numFmtId="0" fontId="1" fillId="0" borderId="34" xfId="0" applyFont="1" applyFill="1" applyBorder="1" applyAlignment="1" applyProtection="1">
      <alignment horizontal="center" vertical="center"/>
      <protection/>
    </xf>
    <xf numFmtId="0" fontId="1" fillId="0" borderId="18" xfId="0" applyFont="1" applyFill="1" applyBorder="1" applyAlignment="1" applyProtection="1">
      <alignment horizontal="center" vertical="center"/>
      <protection/>
    </xf>
    <xf numFmtId="0" fontId="0" fillId="0" borderId="0" xfId="0" applyAlignment="1" applyProtection="1">
      <alignment horizontal="center"/>
      <protection/>
    </xf>
    <xf numFmtId="0" fontId="0" fillId="0" borderId="32" xfId="0" applyFont="1" applyFill="1" applyBorder="1" applyAlignment="1" applyProtection="1">
      <alignment horizontal="center" vertical="center"/>
      <protection/>
    </xf>
    <xf numFmtId="0" fontId="0" fillId="0" borderId="37" xfId="0" applyFont="1" applyFill="1" applyBorder="1" applyAlignment="1" applyProtection="1">
      <alignment horizontal="center" vertical="center"/>
      <protection/>
    </xf>
    <xf numFmtId="1" fontId="11" fillId="3" borderId="1" xfId="0" applyNumberFormat="1" applyFont="1" applyFill="1" applyBorder="1" applyAlignment="1" applyProtection="1">
      <alignment horizontal="center" vertical="center"/>
      <protection/>
    </xf>
    <xf numFmtId="0" fontId="1" fillId="3" borderId="1" xfId="0" applyFont="1" applyFill="1" applyBorder="1" applyAlignment="1" applyProtection="1">
      <alignment horizontal="center" vertical="center"/>
      <protection/>
    </xf>
    <xf numFmtId="2" fontId="10" fillId="0" borderId="39" xfId="0" applyNumberFormat="1" applyFont="1" applyFill="1" applyBorder="1" applyAlignment="1" applyProtection="1">
      <alignment horizontal="center"/>
      <protection/>
    </xf>
    <xf numFmtId="0" fontId="5" fillId="2" borderId="41" xfId="0" applyFont="1" applyFill="1" applyBorder="1" applyAlignment="1" applyProtection="1">
      <alignment horizontal="center" vertical="center"/>
      <protection locked="0"/>
    </xf>
    <xf numFmtId="0" fontId="5" fillId="2" borderId="22" xfId="0" applyFont="1" applyFill="1" applyBorder="1" applyAlignment="1" applyProtection="1">
      <alignment horizontal="center" vertical="center"/>
      <protection locked="0"/>
    </xf>
    <xf numFmtId="0" fontId="0" fillId="0" borderId="0" xfId="0" applyBorder="1" applyAlignment="1" applyProtection="1">
      <alignment horizontal="center"/>
      <protection/>
    </xf>
    <xf numFmtId="170" fontId="1" fillId="3" borderId="16" xfId="0" applyNumberFormat="1" applyFont="1" applyFill="1" applyBorder="1" applyAlignment="1" applyProtection="1">
      <alignment horizontal="left" vertical="center"/>
      <protection/>
    </xf>
    <xf numFmtId="170" fontId="1" fillId="3" borderId="42" xfId="0" applyNumberFormat="1" applyFont="1" applyFill="1" applyBorder="1" applyAlignment="1" applyProtection="1">
      <alignment horizontal="left" vertical="center"/>
      <protection/>
    </xf>
    <xf numFmtId="170" fontId="1" fillId="3" borderId="43" xfId="0" applyNumberFormat="1" applyFont="1" applyFill="1" applyBorder="1" applyAlignment="1" applyProtection="1">
      <alignment horizontal="left" vertical="center"/>
      <protection/>
    </xf>
    <xf numFmtId="0" fontId="10" fillId="0" borderId="0" xfId="0" applyFont="1" applyAlignment="1" applyProtection="1">
      <alignment horizontal="center" vertical="center" wrapText="1"/>
      <protection/>
    </xf>
    <xf numFmtId="0" fontId="1" fillId="0" borderId="11" xfId="0" applyFont="1" applyFill="1" applyBorder="1" applyAlignment="1" applyProtection="1">
      <alignment horizontal="center" vertical="center"/>
      <protection/>
    </xf>
    <xf numFmtId="0" fontId="1" fillId="0" borderId="41" xfId="0" applyFont="1" applyFill="1" applyBorder="1" applyAlignment="1" applyProtection="1">
      <alignment horizontal="center" vertical="center"/>
      <protection/>
    </xf>
    <xf numFmtId="0" fontId="1" fillId="0" borderId="22" xfId="0" applyFont="1" applyFill="1" applyBorder="1" applyAlignment="1" applyProtection="1">
      <alignment horizontal="center" vertical="center"/>
      <protection/>
    </xf>
    <xf numFmtId="0" fontId="4" fillId="0" borderId="44"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1" fillId="0" borderId="11" xfId="0" applyFont="1" applyBorder="1" applyAlignment="1" applyProtection="1">
      <alignment horizontal="center"/>
      <protection/>
    </xf>
    <xf numFmtId="0" fontId="1" fillId="0" borderId="41" xfId="0" applyFont="1" applyBorder="1" applyAlignment="1" applyProtection="1">
      <alignment horizontal="center"/>
      <protection/>
    </xf>
    <xf numFmtId="0" fontId="1" fillId="0" borderId="22" xfId="0" applyFont="1" applyBorder="1" applyAlignment="1" applyProtection="1">
      <alignment horizontal="center"/>
      <protection/>
    </xf>
    <xf numFmtId="0" fontId="1" fillId="0" borderId="17" xfId="0" applyFont="1" applyBorder="1" applyAlignment="1" applyProtection="1">
      <alignment horizontal="center" vertical="center"/>
      <protection/>
    </xf>
    <xf numFmtId="0" fontId="3" fillId="0" borderId="0" xfId="0" applyFont="1" applyAlignment="1" applyProtection="1">
      <alignment horizontal="center"/>
      <protection/>
    </xf>
    <xf numFmtId="0" fontId="1" fillId="0" borderId="1" xfId="0" applyFont="1" applyBorder="1" applyAlignment="1" applyProtection="1">
      <alignment horizontal="center"/>
      <protection/>
    </xf>
  </cellXfs>
  <cellStyles count="6">
    <cellStyle name="Normal" xfId="0"/>
    <cellStyle name="Comma" xfId="15"/>
    <cellStyle name="Comma [0]" xfId="16"/>
    <cellStyle name="Currency" xfId="17"/>
    <cellStyle name="Currency [0]" xfId="18"/>
    <cellStyle name="Percent" xfId="19"/>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3</xdr:col>
      <xdr:colOff>466725</xdr:colOff>
      <xdr:row>3</xdr:row>
      <xdr:rowOff>123825</xdr:rowOff>
    </xdr:to>
    <xdr:pic>
      <xdr:nvPicPr>
        <xdr:cNvPr id="1" name="Picture 2"/>
        <xdr:cNvPicPr preferRelativeResize="1">
          <a:picLocks noChangeAspect="1"/>
        </xdr:cNvPicPr>
      </xdr:nvPicPr>
      <xdr:blipFill>
        <a:blip r:embed="rId1"/>
        <a:stretch>
          <a:fillRect/>
        </a:stretch>
      </xdr:blipFill>
      <xdr:spPr>
        <a:xfrm>
          <a:off x="19050" y="19050"/>
          <a:ext cx="26574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
  <dimension ref="A1:S62"/>
  <sheetViews>
    <sheetView tabSelected="1" zoomScale="91" zoomScaleNormal="91" zoomScaleSheetLayoutView="75" workbookViewId="0" topLeftCell="A1">
      <selection activeCell="G12" sqref="G12"/>
    </sheetView>
  </sheetViews>
  <sheetFormatPr defaultColWidth="11.421875" defaultRowHeight="12.75"/>
  <cols>
    <col min="1" max="1" width="15.7109375" style="0" customWidth="1"/>
    <col min="2" max="2" width="9.28125" style="0" customWidth="1"/>
    <col min="3" max="3" width="8.140625" style="0" customWidth="1"/>
    <col min="4" max="4" width="9.00390625" style="0" customWidth="1"/>
    <col min="5" max="5" width="9.421875" style="0" customWidth="1"/>
    <col min="6" max="6" width="12.140625" style="0" customWidth="1"/>
    <col min="7" max="7" width="9.421875" style="1" customWidth="1"/>
    <col min="8" max="8" width="11.7109375" style="0" customWidth="1"/>
    <col min="9" max="9" width="11.7109375" style="1" customWidth="1"/>
    <col min="10" max="10" width="0.13671875" style="0" hidden="1" customWidth="1"/>
    <col min="11" max="11" width="10.8515625" style="0" hidden="1" customWidth="1"/>
    <col min="12" max="12" width="15.421875" style="0" hidden="1" customWidth="1"/>
    <col min="13" max="13" width="10.7109375" style="0" customWidth="1"/>
    <col min="14" max="14" width="10.7109375" style="1" customWidth="1"/>
    <col min="15" max="15" width="16.140625" style="0" hidden="1" customWidth="1"/>
    <col min="16" max="16" width="14.7109375" style="0" hidden="1" customWidth="1"/>
    <col min="17" max="17" width="15.57421875" style="0" hidden="1" customWidth="1"/>
    <col min="18" max="18" width="8.57421875" style="0" hidden="1" customWidth="1"/>
    <col min="19" max="19" width="12.00390625" style="0" hidden="1" customWidth="1"/>
  </cols>
  <sheetData>
    <row r="1" spans="1:15" ht="12.75">
      <c r="A1" s="23"/>
      <c r="B1" s="24"/>
      <c r="C1" s="24"/>
      <c r="D1" s="24"/>
      <c r="E1" s="25"/>
      <c r="F1" s="26" t="s">
        <v>39</v>
      </c>
      <c r="G1" s="26"/>
      <c r="H1" s="26"/>
      <c r="I1" s="27" t="s">
        <v>33</v>
      </c>
      <c r="J1" s="24"/>
      <c r="K1" s="24"/>
      <c r="L1" s="23"/>
      <c r="M1" s="28"/>
      <c r="N1" s="28"/>
      <c r="O1" s="24"/>
    </row>
    <row r="2" spans="1:15" ht="12.75">
      <c r="A2" s="24"/>
      <c r="B2" s="24"/>
      <c r="C2" s="24"/>
      <c r="D2" s="24"/>
      <c r="E2" s="24"/>
      <c r="F2" s="29"/>
      <c r="G2" s="29"/>
      <c r="H2" s="29"/>
      <c r="I2" s="23"/>
      <c r="J2" s="24"/>
      <c r="K2" s="24"/>
      <c r="L2" s="24"/>
      <c r="M2" s="24"/>
      <c r="N2" s="23"/>
      <c r="O2" s="24"/>
    </row>
    <row r="3" spans="1:15" ht="12.75">
      <c r="A3" s="30"/>
      <c r="B3" s="24"/>
      <c r="C3" s="24"/>
      <c r="D3" s="24"/>
      <c r="E3" s="31" t="s">
        <v>50</v>
      </c>
      <c r="F3" s="151" t="s">
        <v>32</v>
      </c>
      <c r="G3" s="152"/>
      <c r="H3" s="32"/>
      <c r="I3" s="27"/>
      <c r="J3" s="24"/>
      <c r="K3" s="24"/>
      <c r="L3" s="24"/>
      <c r="M3" s="33"/>
      <c r="N3" s="33"/>
      <c r="O3" s="24"/>
    </row>
    <row r="4" spans="1:15" ht="12.75">
      <c r="A4" s="30"/>
      <c r="B4" s="30"/>
      <c r="C4" s="24"/>
      <c r="D4" s="24"/>
      <c r="E4" s="121" t="s">
        <v>32</v>
      </c>
      <c r="F4" s="122"/>
      <c r="G4" s="123"/>
      <c r="H4" s="32"/>
      <c r="I4" s="103" t="s">
        <v>32</v>
      </c>
      <c r="J4" s="24"/>
      <c r="K4" s="24"/>
      <c r="L4" s="24"/>
      <c r="M4" s="33"/>
      <c r="N4" s="33"/>
      <c r="O4" s="24"/>
    </row>
    <row r="5" spans="1:15" ht="12.75">
      <c r="A5" s="34"/>
      <c r="B5" s="34"/>
      <c r="C5" s="24"/>
      <c r="D5" s="24"/>
      <c r="E5" s="117" t="s">
        <v>32</v>
      </c>
      <c r="F5" s="118"/>
      <c r="G5" s="119"/>
      <c r="H5" s="35"/>
      <c r="I5" s="23"/>
      <c r="J5" s="24"/>
      <c r="K5" s="24"/>
      <c r="L5" s="24"/>
      <c r="M5" s="33"/>
      <c r="N5" s="33"/>
      <c r="O5" s="24"/>
    </row>
    <row r="6" spans="1:15" ht="12.75">
      <c r="A6" s="34"/>
      <c r="B6" s="34"/>
      <c r="C6" s="24"/>
      <c r="D6" s="24"/>
      <c r="E6" s="36"/>
      <c r="F6" s="36"/>
      <c r="G6" s="36"/>
      <c r="H6" s="35"/>
      <c r="I6" s="23"/>
      <c r="J6" s="24"/>
      <c r="K6" s="24"/>
      <c r="L6" s="24"/>
      <c r="M6" s="33"/>
      <c r="N6" s="33"/>
      <c r="O6" s="24"/>
    </row>
    <row r="7" spans="1:15" ht="12.75">
      <c r="A7" s="34"/>
      <c r="B7" s="34"/>
      <c r="C7" s="24"/>
      <c r="D7" s="24"/>
      <c r="E7" s="24"/>
      <c r="F7" s="24"/>
      <c r="G7" s="23"/>
      <c r="H7" s="24"/>
      <c r="I7" s="23"/>
      <c r="J7" s="24"/>
      <c r="K7" s="24"/>
      <c r="L7" s="24"/>
      <c r="M7" s="145"/>
      <c r="N7" s="145"/>
      <c r="O7" s="24"/>
    </row>
    <row r="8" spans="1:15" ht="12.75">
      <c r="A8" s="24"/>
      <c r="B8" s="24"/>
      <c r="C8" s="139" t="s">
        <v>44</v>
      </c>
      <c r="D8" s="140"/>
      <c r="E8" s="140"/>
      <c r="F8" s="140"/>
      <c r="G8" s="140"/>
      <c r="H8" s="140"/>
      <c r="I8" s="141"/>
      <c r="J8" s="24"/>
      <c r="K8" s="24"/>
      <c r="L8" s="24"/>
      <c r="M8" s="24"/>
      <c r="N8" s="23"/>
      <c r="O8" s="24"/>
    </row>
    <row r="9" spans="1:15" ht="12.75">
      <c r="A9" s="24"/>
      <c r="B9" s="24"/>
      <c r="C9" s="142"/>
      <c r="D9" s="143"/>
      <c r="E9" s="143"/>
      <c r="F9" s="143"/>
      <c r="G9" s="143"/>
      <c r="H9" s="143"/>
      <c r="I9" s="144"/>
      <c r="J9" s="24"/>
      <c r="K9" s="24"/>
      <c r="L9" s="24"/>
      <c r="M9" s="24"/>
      <c r="N9" s="23"/>
      <c r="O9" s="24"/>
    </row>
    <row r="10" spans="1:15" ht="24" customHeight="1">
      <c r="A10" s="157" t="s">
        <v>45</v>
      </c>
      <c r="B10" s="157"/>
      <c r="C10" s="157"/>
      <c r="D10" s="157"/>
      <c r="E10" s="157"/>
      <c r="F10" s="157"/>
      <c r="G10" s="157"/>
      <c r="H10" s="157"/>
      <c r="I10" s="157"/>
      <c r="J10" s="157"/>
      <c r="K10" s="157"/>
      <c r="L10" s="157"/>
      <c r="M10" s="157"/>
      <c r="N10" s="157"/>
      <c r="O10" s="24"/>
    </row>
    <row r="11" spans="1:15" ht="39.75" customHeight="1" thickBot="1">
      <c r="A11" s="37" t="s">
        <v>36</v>
      </c>
      <c r="B11" s="38" t="s">
        <v>2</v>
      </c>
      <c r="C11" s="38" t="s">
        <v>4</v>
      </c>
      <c r="D11" s="38" t="s">
        <v>3</v>
      </c>
      <c r="E11" s="38" t="s">
        <v>5</v>
      </c>
      <c r="F11" s="38" t="s">
        <v>0</v>
      </c>
      <c r="G11" s="38" t="s">
        <v>1</v>
      </c>
      <c r="H11" s="39" t="s">
        <v>43</v>
      </c>
      <c r="I11" s="38" t="s">
        <v>42</v>
      </c>
      <c r="J11" s="24"/>
      <c r="K11" s="24"/>
      <c r="L11" s="24"/>
      <c r="M11" s="24"/>
      <c r="N11" s="23"/>
      <c r="O11" s="24"/>
    </row>
    <row r="12" spans="1:15" ht="15" thickBot="1">
      <c r="A12" s="24"/>
      <c r="B12" s="16"/>
      <c r="C12" s="15"/>
      <c r="D12" s="15"/>
      <c r="E12" s="40">
        <f>D12-C12</f>
        <v>0</v>
      </c>
      <c r="F12" s="15"/>
      <c r="G12" s="41">
        <f>IF((F12)&lt;1974,1.2,IF((F12)&lt;=1977,0.95,IF((F12)&lt;=1982,0.85,IF((F12)&gt;1982,0.65,""))))</f>
        <v>1.2</v>
      </c>
      <c r="H12" s="104"/>
      <c r="I12" s="17"/>
      <c r="J12" s="24"/>
      <c r="K12" s="24"/>
      <c r="L12" s="24"/>
      <c r="M12" s="24"/>
      <c r="N12" s="23"/>
      <c r="O12" s="24"/>
    </row>
    <row r="13" spans="1:15" ht="16.5" customHeight="1" thickBot="1">
      <c r="A13" s="161" t="s">
        <v>47</v>
      </c>
      <c r="B13" s="161"/>
      <c r="C13" s="161"/>
      <c r="D13" s="161"/>
      <c r="E13" s="161"/>
      <c r="F13" s="161"/>
      <c r="G13" s="161"/>
      <c r="H13" s="161"/>
      <c r="I13" s="161"/>
      <c r="J13" s="161"/>
      <c r="K13" s="161"/>
      <c r="L13" s="161"/>
      <c r="M13" s="162"/>
      <c r="N13" s="23"/>
      <c r="O13" s="24"/>
    </row>
    <row r="14" spans="1:15" ht="51.75" customHeight="1" thickBot="1">
      <c r="A14" s="42" t="s">
        <v>6</v>
      </c>
      <c r="B14" s="43" t="s">
        <v>9</v>
      </c>
      <c r="C14" s="43" t="s">
        <v>10</v>
      </c>
      <c r="D14" s="44" t="s">
        <v>11</v>
      </c>
      <c r="E14" s="45" t="s">
        <v>7</v>
      </c>
      <c r="F14" s="43" t="s">
        <v>8</v>
      </c>
      <c r="G14" s="46" t="s">
        <v>12</v>
      </c>
      <c r="H14" s="47" t="s">
        <v>46</v>
      </c>
      <c r="I14" s="48" t="s">
        <v>35</v>
      </c>
      <c r="J14" s="49" t="s">
        <v>14</v>
      </c>
      <c r="K14" s="50" t="s">
        <v>15</v>
      </c>
      <c r="L14" s="51" t="s">
        <v>13</v>
      </c>
      <c r="M14" s="52" t="s">
        <v>32</v>
      </c>
      <c r="N14" s="52"/>
      <c r="O14" s="24"/>
    </row>
    <row r="15" spans="1:16" ht="12.75">
      <c r="A15" s="116"/>
      <c r="B15" s="11"/>
      <c r="C15" s="12"/>
      <c r="D15" s="13"/>
      <c r="E15" s="53">
        <f>IF((B15*C15*D15)&lt;&gt;0,B15*C15*D15,"")</f>
      </c>
      <c r="F15" s="107">
        <f aca="true" t="shared" si="0" ref="F15:F34">IF(ISNUMBER($G$12*$E$12*E15),$G$12*$E$12*E15,"")</f>
      </c>
      <c r="G15" s="18"/>
      <c r="H15" s="54">
        <f>IF(ISNUMBER(J15),J15,"")</f>
      </c>
      <c r="I15" s="55">
        <f>IF(ISNUMBER(K15),K15,"")</f>
      </c>
      <c r="J15" s="56" t="b">
        <f aca="true" t="shared" si="1" ref="J15:J34">IF((G15)="A",IF(ISNUMBER(F15),IF(($I$12)=24,F15*1.5,IF(($I$12)=8,F15*2.5,""))))</f>
        <v>0</v>
      </c>
      <c r="K15" s="57" t="b">
        <f aca="true" t="shared" si="2" ref="K15:K34">IF((G15)="D",IF(($H$12)="M",F15+(E15*10),IF((G15)="d",IF(($H$12)="A",F15+(15*E15),""))))</f>
        <v>0</v>
      </c>
      <c r="L15" s="58"/>
      <c r="M15" s="77"/>
      <c r="N15" s="59"/>
      <c r="O15" s="24" t="b">
        <f>IF(ISNUMBER(I15),IF((I15)&lt;600,500,IF((I15)&lt;800,750,IF((I15)&lt;1100,1000,IF((I15)&lt;1350,1250,IF((I15)&lt;1600,1500,IF((I15)&lt;1800,1750,IF((I15)&lt;2200,2000,""))))))))</f>
        <v>0</v>
      </c>
      <c r="P15" s="2">
        <f aca="true" t="shared" si="3" ref="P15:P34">IF(($I$12)=24,(1-(($G$37-H15)/$G$37))*$I$39,"")</f>
      </c>
    </row>
    <row r="16" spans="1:16" ht="12.75">
      <c r="A16" s="8"/>
      <c r="B16" s="4"/>
      <c r="C16" s="4"/>
      <c r="D16" s="13"/>
      <c r="E16" s="60">
        <f>IF(ISNUMBER(L16),L16,"")</f>
      </c>
      <c r="F16" s="108">
        <f t="shared" si="0"/>
      </c>
      <c r="G16" s="19"/>
      <c r="H16" s="61">
        <f aca="true" t="shared" si="4" ref="H16:H34">IF(ISNUMBER(J16),J16,"")</f>
      </c>
      <c r="I16" s="62">
        <f aca="true" t="shared" si="5" ref="I16:I34">IF(ISNUMBER(K16),K16,"")</f>
      </c>
      <c r="J16" s="63" t="b">
        <f t="shared" si="1"/>
        <v>0</v>
      </c>
      <c r="K16" s="64" t="b">
        <f t="shared" si="2"/>
        <v>0</v>
      </c>
      <c r="L16" s="65">
        <f>IF((B16*C16*D16)&lt;&gt;0,B16*C16*D16,"")</f>
      </c>
      <c r="M16" s="77"/>
      <c r="N16" s="59"/>
      <c r="O16" s="24" t="b">
        <f>IF(ISNUMBER(I16),IF((I16)&lt;600,500,IF((I16)&lt;800,750,IF((I16)&lt;1100,1000,IF((I16)&lt;1350,1250,IF((I16)&lt;1600,1500,IF((I16)&lt;1800,1750,IF((I16)&lt;2200,2000,""))))))))</f>
        <v>0</v>
      </c>
      <c r="P16" s="2">
        <f t="shared" si="3"/>
      </c>
    </row>
    <row r="17" spans="1:16" ht="12.75">
      <c r="A17" s="8"/>
      <c r="B17" s="4"/>
      <c r="C17" s="4"/>
      <c r="D17" s="13"/>
      <c r="E17" s="60">
        <f aca="true" t="shared" si="6" ref="E17:E34">IF(ISNUMBER(L17),L17,"")</f>
      </c>
      <c r="F17" s="108">
        <f t="shared" si="0"/>
      </c>
      <c r="G17" s="19"/>
      <c r="H17" s="61">
        <f t="shared" si="4"/>
      </c>
      <c r="I17" s="62">
        <f t="shared" si="5"/>
      </c>
      <c r="J17" s="63" t="b">
        <f t="shared" si="1"/>
        <v>0</v>
      </c>
      <c r="K17" s="64" t="b">
        <f t="shared" si="2"/>
        <v>0</v>
      </c>
      <c r="L17" s="65">
        <f aca="true" t="shared" si="7" ref="L17:L34">IF((B17*C17*D17)&lt;&gt;0,B17*C17*D17,"")</f>
      </c>
      <c r="M17" s="77"/>
      <c r="N17" s="59"/>
      <c r="O17" s="24" t="b">
        <f>IF(ISNUMBER(I17),IF((I17)&lt;600,500,IF((I17)&lt;800,750,IF((I17)&lt;1100,1000,IF((I17)&lt;1350,1250,IF((I17)&lt;1600,1500,IF((I17)&lt;1800,1750,IF((I17)&lt;2200,2000,""))))))))</f>
        <v>0</v>
      </c>
      <c r="P17" s="2">
        <f t="shared" si="3"/>
      </c>
    </row>
    <row r="18" spans="1:16" ht="12.75">
      <c r="A18" s="8"/>
      <c r="B18" s="4"/>
      <c r="C18" s="4"/>
      <c r="D18" s="13"/>
      <c r="E18" s="60">
        <f t="shared" si="6"/>
      </c>
      <c r="F18" s="108">
        <f t="shared" si="0"/>
      </c>
      <c r="G18" s="19"/>
      <c r="H18" s="61">
        <f t="shared" si="4"/>
      </c>
      <c r="I18" s="62">
        <f t="shared" si="5"/>
      </c>
      <c r="J18" s="63" t="b">
        <f t="shared" si="1"/>
        <v>0</v>
      </c>
      <c r="K18" s="64" t="b">
        <f t="shared" si="2"/>
        <v>0</v>
      </c>
      <c r="L18" s="65">
        <f t="shared" si="7"/>
      </c>
      <c r="M18" s="77"/>
      <c r="N18" s="59"/>
      <c r="O18" s="24" t="b">
        <f aca="true" t="shared" si="8" ref="O18:O34">IF(ISNUMBER(I18),IF((I18)&lt;600,500,IF((I18)&lt;800,750,IF((I18)&lt;1100,1000,IF((I18)&lt;1350,1250,IF((I18)&lt;1600,1500,IF((I18)&lt;1800,1750,IF((I18)&lt;2200,2000,""))))))))</f>
        <v>0</v>
      </c>
      <c r="P18" s="2">
        <f t="shared" si="3"/>
      </c>
    </row>
    <row r="19" spans="1:16" ht="12.75">
      <c r="A19" s="8"/>
      <c r="B19" s="3"/>
      <c r="C19" s="3"/>
      <c r="D19" s="13"/>
      <c r="E19" s="60">
        <f t="shared" si="6"/>
      </c>
      <c r="F19" s="108">
        <f t="shared" si="0"/>
      </c>
      <c r="G19" s="19"/>
      <c r="H19" s="61">
        <f t="shared" si="4"/>
      </c>
      <c r="I19" s="62">
        <f t="shared" si="5"/>
      </c>
      <c r="J19" s="63" t="b">
        <f t="shared" si="1"/>
        <v>0</v>
      </c>
      <c r="K19" s="64" t="b">
        <f t="shared" si="2"/>
        <v>0</v>
      </c>
      <c r="L19" s="65">
        <f t="shared" si="7"/>
      </c>
      <c r="M19" s="77"/>
      <c r="N19" s="59"/>
      <c r="O19" s="24" t="b">
        <f t="shared" si="8"/>
        <v>0</v>
      </c>
      <c r="P19" s="2">
        <f t="shared" si="3"/>
      </c>
    </row>
    <row r="20" spans="1:16" ht="12.75">
      <c r="A20" s="8"/>
      <c r="B20" s="4"/>
      <c r="C20" s="4"/>
      <c r="D20" s="13"/>
      <c r="E20" s="60">
        <f t="shared" si="6"/>
      </c>
      <c r="F20" s="108">
        <f t="shared" si="0"/>
      </c>
      <c r="G20" s="19"/>
      <c r="H20" s="61">
        <f t="shared" si="4"/>
      </c>
      <c r="I20" s="62">
        <f t="shared" si="5"/>
      </c>
      <c r="J20" s="63" t="b">
        <f t="shared" si="1"/>
        <v>0</v>
      </c>
      <c r="K20" s="64" t="b">
        <f t="shared" si="2"/>
        <v>0</v>
      </c>
      <c r="L20" s="65">
        <f t="shared" si="7"/>
      </c>
      <c r="M20" s="77"/>
      <c r="N20" s="59"/>
      <c r="O20" s="24" t="b">
        <f t="shared" si="8"/>
        <v>0</v>
      </c>
      <c r="P20" s="2">
        <f t="shared" si="3"/>
      </c>
    </row>
    <row r="21" spans="1:16" ht="12.75">
      <c r="A21" s="8"/>
      <c r="B21" s="4"/>
      <c r="C21" s="4"/>
      <c r="D21" s="13"/>
      <c r="E21" s="60">
        <f t="shared" si="6"/>
      </c>
      <c r="F21" s="108">
        <f t="shared" si="0"/>
      </c>
      <c r="G21" s="19"/>
      <c r="H21" s="61">
        <f t="shared" si="4"/>
      </c>
      <c r="I21" s="62">
        <f t="shared" si="5"/>
      </c>
      <c r="J21" s="63" t="b">
        <f t="shared" si="1"/>
        <v>0</v>
      </c>
      <c r="K21" s="64" t="b">
        <f t="shared" si="2"/>
        <v>0</v>
      </c>
      <c r="L21" s="65">
        <f t="shared" si="7"/>
      </c>
      <c r="M21" s="77"/>
      <c r="N21" s="59"/>
      <c r="O21" s="24" t="b">
        <f t="shared" si="8"/>
        <v>0</v>
      </c>
      <c r="P21" s="2">
        <f t="shared" si="3"/>
      </c>
    </row>
    <row r="22" spans="1:16" ht="12.75">
      <c r="A22" s="8"/>
      <c r="B22" s="4"/>
      <c r="C22" s="4"/>
      <c r="D22" s="105"/>
      <c r="E22" s="60">
        <f t="shared" si="6"/>
      </c>
      <c r="F22" s="108">
        <f t="shared" si="0"/>
      </c>
      <c r="G22" s="19"/>
      <c r="H22" s="61">
        <f t="shared" si="4"/>
      </c>
      <c r="I22" s="62">
        <f t="shared" si="5"/>
      </c>
      <c r="J22" s="63" t="b">
        <f t="shared" si="1"/>
        <v>0</v>
      </c>
      <c r="K22" s="64" t="b">
        <f t="shared" si="2"/>
        <v>0</v>
      </c>
      <c r="L22" s="65">
        <f t="shared" si="7"/>
      </c>
      <c r="M22" s="77"/>
      <c r="N22" s="59"/>
      <c r="O22" s="24" t="b">
        <f t="shared" si="8"/>
        <v>0</v>
      </c>
      <c r="P22" s="2">
        <f t="shared" si="3"/>
      </c>
    </row>
    <row r="23" spans="1:16" ht="12.75">
      <c r="A23" s="14"/>
      <c r="B23" s="4"/>
      <c r="C23" s="4"/>
      <c r="D23" s="105"/>
      <c r="E23" s="60">
        <f t="shared" si="6"/>
      </c>
      <c r="F23" s="108">
        <f t="shared" si="0"/>
      </c>
      <c r="G23" s="19"/>
      <c r="H23" s="61">
        <f t="shared" si="4"/>
      </c>
      <c r="I23" s="62">
        <f t="shared" si="5"/>
      </c>
      <c r="J23" s="63" t="b">
        <f t="shared" si="1"/>
        <v>0</v>
      </c>
      <c r="K23" s="64" t="b">
        <f t="shared" si="2"/>
        <v>0</v>
      </c>
      <c r="L23" s="65">
        <f t="shared" si="7"/>
      </c>
      <c r="M23" s="77"/>
      <c r="N23" s="59"/>
      <c r="O23" s="24" t="b">
        <f t="shared" si="8"/>
        <v>0</v>
      </c>
      <c r="P23" s="2">
        <f t="shared" si="3"/>
      </c>
    </row>
    <row r="24" spans="1:16" ht="12.75">
      <c r="A24" s="8"/>
      <c r="B24" s="4"/>
      <c r="C24" s="4"/>
      <c r="D24" s="105"/>
      <c r="E24" s="60">
        <f t="shared" si="6"/>
      </c>
      <c r="F24" s="108">
        <f t="shared" si="0"/>
      </c>
      <c r="G24" s="20"/>
      <c r="H24" s="61">
        <f t="shared" si="4"/>
      </c>
      <c r="I24" s="62">
        <f t="shared" si="5"/>
      </c>
      <c r="J24" s="63" t="b">
        <f t="shared" si="1"/>
        <v>0</v>
      </c>
      <c r="K24" s="64" t="b">
        <f t="shared" si="2"/>
        <v>0</v>
      </c>
      <c r="L24" s="65">
        <f t="shared" si="7"/>
      </c>
      <c r="M24" s="77"/>
      <c r="N24" s="59"/>
      <c r="O24" s="24" t="b">
        <f t="shared" si="8"/>
        <v>0</v>
      </c>
      <c r="P24" s="2">
        <f t="shared" si="3"/>
      </c>
    </row>
    <row r="25" spans="1:16" ht="12.75">
      <c r="A25" s="8"/>
      <c r="B25" s="4"/>
      <c r="C25" s="4"/>
      <c r="D25" s="105"/>
      <c r="E25" s="60">
        <f t="shared" si="6"/>
      </c>
      <c r="F25" s="108">
        <f t="shared" si="0"/>
      </c>
      <c r="G25" s="20"/>
      <c r="H25" s="61">
        <f t="shared" si="4"/>
      </c>
      <c r="I25" s="62">
        <f t="shared" si="5"/>
      </c>
      <c r="J25" s="63" t="b">
        <f t="shared" si="1"/>
        <v>0</v>
      </c>
      <c r="K25" s="64" t="b">
        <f t="shared" si="2"/>
        <v>0</v>
      </c>
      <c r="L25" s="65">
        <f t="shared" si="7"/>
      </c>
      <c r="M25" s="77"/>
      <c r="N25" s="59"/>
      <c r="O25" s="24" t="b">
        <f t="shared" si="8"/>
        <v>0</v>
      </c>
      <c r="P25" s="2">
        <f t="shared" si="3"/>
      </c>
    </row>
    <row r="26" spans="1:16" ht="12.75">
      <c r="A26" s="8"/>
      <c r="B26" s="4"/>
      <c r="C26" s="4"/>
      <c r="D26" s="105"/>
      <c r="E26" s="60">
        <f t="shared" si="6"/>
      </c>
      <c r="F26" s="108">
        <f t="shared" si="0"/>
      </c>
      <c r="G26" s="20"/>
      <c r="H26" s="61">
        <f t="shared" si="4"/>
      </c>
      <c r="I26" s="62">
        <f t="shared" si="5"/>
      </c>
      <c r="J26" s="63" t="b">
        <f t="shared" si="1"/>
        <v>0</v>
      </c>
      <c r="K26" s="64" t="b">
        <f t="shared" si="2"/>
        <v>0</v>
      </c>
      <c r="L26" s="65">
        <f t="shared" si="7"/>
      </c>
      <c r="M26" s="77"/>
      <c r="N26" s="59"/>
      <c r="O26" s="24" t="b">
        <f t="shared" si="8"/>
        <v>0</v>
      </c>
      <c r="P26" s="2">
        <f t="shared" si="3"/>
      </c>
    </row>
    <row r="27" spans="1:16" ht="12.75">
      <c r="A27" s="8"/>
      <c r="B27" s="4"/>
      <c r="C27" s="4"/>
      <c r="D27" s="105"/>
      <c r="E27" s="60">
        <f t="shared" si="6"/>
      </c>
      <c r="F27" s="108">
        <f t="shared" si="0"/>
      </c>
      <c r="G27" s="20"/>
      <c r="H27" s="61">
        <f t="shared" si="4"/>
      </c>
      <c r="I27" s="62">
        <f t="shared" si="5"/>
      </c>
      <c r="J27" s="63" t="b">
        <f t="shared" si="1"/>
        <v>0</v>
      </c>
      <c r="K27" s="64" t="b">
        <f t="shared" si="2"/>
        <v>0</v>
      </c>
      <c r="L27" s="65">
        <f t="shared" si="7"/>
      </c>
      <c r="M27" s="77"/>
      <c r="N27" s="59"/>
      <c r="O27" s="24" t="b">
        <f t="shared" si="8"/>
        <v>0</v>
      </c>
      <c r="P27" s="2">
        <f t="shared" si="3"/>
      </c>
    </row>
    <row r="28" spans="1:16" ht="12.75">
      <c r="A28" s="8"/>
      <c r="B28" s="4"/>
      <c r="C28" s="4"/>
      <c r="D28" s="105"/>
      <c r="E28" s="60">
        <f t="shared" si="6"/>
      </c>
      <c r="F28" s="108">
        <f t="shared" si="0"/>
      </c>
      <c r="G28" s="20"/>
      <c r="H28" s="61">
        <f t="shared" si="4"/>
      </c>
      <c r="I28" s="62">
        <f t="shared" si="5"/>
      </c>
      <c r="J28" s="63" t="b">
        <f t="shared" si="1"/>
        <v>0</v>
      </c>
      <c r="K28" s="64" t="b">
        <f t="shared" si="2"/>
        <v>0</v>
      </c>
      <c r="L28" s="65">
        <f t="shared" si="7"/>
      </c>
      <c r="M28" s="77"/>
      <c r="N28" s="59"/>
      <c r="O28" s="24" t="b">
        <f t="shared" si="8"/>
        <v>0</v>
      </c>
      <c r="P28" s="2">
        <f t="shared" si="3"/>
      </c>
    </row>
    <row r="29" spans="1:16" ht="12.75">
      <c r="A29" s="8"/>
      <c r="B29" s="4"/>
      <c r="C29" s="4"/>
      <c r="D29" s="105"/>
      <c r="E29" s="60">
        <f t="shared" si="6"/>
      </c>
      <c r="F29" s="108">
        <f t="shared" si="0"/>
      </c>
      <c r="G29" s="20"/>
      <c r="H29" s="61">
        <f t="shared" si="4"/>
      </c>
      <c r="I29" s="62">
        <f t="shared" si="5"/>
      </c>
      <c r="J29" s="63" t="b">
        <f t="shared" si="1"/>
        <v>0</v>
      </c>
      <c r="K29" s="64" t="b">
        <f t="shared" si="2"/>
        <v>0</v>
      </c>
      <c r="L29" s="65">
        <f t="shared" si="7"/>
      </c>
      <c r="M29" s="77"/>
      <c r="N29" s="59"/>
      <c r="O29" s="24" t="b">
        <f t="shared" si="8"/>
        <v>0</v>
      </c>
      <c r="P29" s="2">
        <f t="shared" si="3"/>
      </c>
    </row>
    <row r="30" spans="1:16" ht="12.75">
      <c r="A30" s="14"/>
      <c r="B30" s="4"/>
      <c r="C30" s="4"/>
      <c r="D30" s="105"/>
      <c r="E30" s="60">
        <f t="shared" si="6"/>
      </c>
      <c r="F30" s="108">
        <f t="shared" si="0"/>
      </c>
      <c r="G30" s="20"/>
      <c r="H30" s="61">
        <f t="shared" si="4"/>
      </c>
      <c r="I30" s="62">
        <f t="shared" si="5"/>
      </c>
      <c r="J30" s="63" t="b">
        <f t="shared" si="1"/>
        <v>0</v>
      </c>
      <c r="K30" s="64" t="b">
        <f t="shared" si="2"/>
        <v>0</v>
      </c>
      <c r="L30" s="65">
        <f t="shared" si="7"/>
      </c>
      <c r="M30" s="77"/>
      <c r="N30" s="59"/>
      <c r="O30" s="24" t="b">
        <f t="shared" si="8"/>
        <v>0</v>
      </c>
      <c r="P30" s="2">
        <f t="shared" si="3"/>
      </c>
    </row>
    <row r="31" spans="1:16" ht="12.75">
      <c r="A31" s="8"/>
      <c r="B31" s="4"/>
      <c r="C31" s="4"/>
      <c r="D31" s="105"/>
      <c r="E31" s="60">
        <f t="shared" si="6"/>
      </c>
      <c r="F31" s="108">
        <f t="shared" si="0"/>
      </c>
      <c r="G31" s="20"/>
      <c r="H31" s="61">
        <f t="shared" si="4"/>
      </c>
      <c r="I31" s="62">
        <f t="shared" si="5"/>
      </c>
      <c r="J31" s="63" t="b">
        <f t="shared" si="1"/>
        <v>0</v>
      </c>
      <c r="K31" s="64" t="b">
        <f t="shared" si="2"/>
        <v>0</v>
      </c>
      <c r="L31" s="65">
        <f t="shared" si="7"/>
      </c>
      <c r="M31" s="77"/>
      <c r="N31" s="59"/>
      <c r="O31" s="24" t="b">
        <f t="shared" si="8"/>
        <v>0</v>
      </c>
      <c r="P31" s="2">
        <f t="shared" si="3"/>
      </c>
    </row>
    <row r="32" spans="1:16" ht="12.75">
      <c r="A32" s="8"/>
      <c r="B32" s="4"/>
      <c r="C32" s="4"/>
      <c r="D32" s="105"/>
      <c r="E32" s="60">
        <f t="shared" si="6"/>
      </c>
      <c r="F32" s="108">
        <f t="shared" si="0"/>
      </c>
      <c r="G32" s="20"/>
      <c r="H32" s="61">
        <f t="shared" si="4"/>
      </c>
      <c r="I32" s="62">
        <f t="shared" si="5"/>
      </c>
      <c r="J32" s="63" t="b">
        <f t="shared" si="1"/>
        <v>0</v>
      </c>
      <c r="K32" s="64" t="b">
        <f t="shared" si="2"/>
        <v>0</v>
      </c>
      <c r="L32" s="65">
        <f t="shared" si="7"/>
      </c>
      <c r="M32" s="77"/>
      <c r="N32" s="59"/>
      <c r="O32" s="24" t="b">
        <f t="shared" si="8"/>
        <v>0</v>
      </c>
      <c r="P32" s="2">
        <f t="shared" si="3"/>
      </c>
    </row>
    <row r="33" spans="1:16" ht="12.75">
      <c r="A33" s="8"/>
      <c r="B33" s="4"/>
      <c r="C33" s="4"/>
      <c r="D33" s="105"/>
      <c r="E33" s="60">
        <f t="shared" si="6"/>
      </c>
      <c r="F33" s="108">
        <f t="shared" si="0"/>
      </c>
      <c r="G33" s="20"/>
      <c r="H33" s="61">
        <f>IF(ISNUMBER(J33),J33,"")</f>
      </c>
      <c r="I33" s="62">
        <f t="shared" si="5"/>
      </c>
      <c r="J33" s="63" t="b">
        <f t="shared" si="1"/>
        <v>0</v>
      </c>
      <c r="K33" s="64" t="b">
        <f t="shared" si="2"/>
        <v>0</v>
      </c>
      <c r="L33" s="65">
        <f t="shared" si="7"/>
      </c>
      <c r="M33" s="77"/>
      <c r="N33" s="59"/>
      <c r="O33" s="24" t="b">
        <f t="shared" si="8"/>
        <v>0</v>
      </c>
      <c r="P33" s="2">
        <f t="shared" si="3"/>
      </c>
    </row>
    <row r="34" spans="1:16" ht="13.5" thickBot="1">
      <c r="A34" s="9"/>
      <c r="B34" s="10"/>
      <c r="C34" s="10"/>
      <c r="D34" s="106"/>
      <c r="E34" s="66">
        <f t="shared" si="6"/>
      </c>
      <c r="F34" s="109">
        <f t="shared" si="0"/>
      </c>
      <c r="G34" s="21"/>
      <c r="H34" s="67">
        <f t="shared" si="4"/>
      </c>
      <c r="I34" s="68">
        <f t="shared" si="5"/>
      </c>
      <c r="J34" s="69" t="b">
        <f t="shared" si="1"/>
        <v>0</v>
      </c>
      <c r="K34" s="70" t="b">
        <f t="shared" si="2"/>
        <v>0</v>
      </c>
      <c r="L34" s="71">
        <f t="shared" si="7"/>
      </c>
      <c r="M34" s="77"/>
      <c r="N34" s="59"/>
      <c r="O34" s="24" t="b">
        <f t="shared" si="8"/>
        <v>0</v>
      </c>
      <c r="P34" s="2">
        <f t="shared" si="3"/>
      </c>
    </row>
    <row r="35" spans="1:16" ht="12.75">
      <c r="A35" s="59"/>
      <c r="B35" s="72"/>
      <c r="C35" s="72"/>
      <c r="D35" s="73"/>
      <c r="E35" s="74"/>
      <c r="F35" s="74"/>
      <c r="G35" s="59"/>
      <c r="H35" s="75"/>
      <c r="I35" s="76"/>
      <c r="J35" s="75"/>
      <c r="K35" s="75"/>
      <c r="L35" s="75"/>
      <c r="M35" s="77"/>
      <c r="N35" s="59"/>
      <c r="O35" s="24"/>
      <c r="P35" s="2"/>
    </row>
    <row r="36" spans="1:19" ht="26.25" customHeight="1">
      <c r="A36" s="24"/>
      <c r="B36" s="24"/>
      <c r="C36" s="24"/>
      <c r="D36" s="24"/>
      <c r="E36" s="78" t="s">
        <v>7</v>
      </c>
      <c r="F36" s="78" t="s">
        <v>8</v>
      </c>
      <c r="G36" s="127" t="s">
        <v>40</v>
      </c>
      <c r="H36" s="128"/>
      <c r="I36" s="127" t="s">
        <v>41</v>
      </c>
      <c r="J36" s="128"/>
      <c r="K36" s="128"/>
      <c r="L36" s="128"/>
      <c r="M36" s="128"/>
      <c r="N36" s="23"/>
      <c r="O36" s="24"/>
      <c r="Q36" s="124" t="s">
        <v>29</v>
      </c>
      <c r="R36" s="124"/>
      <c r="S36" s="124"/>
    </row>
    <row r="37" spans="1:19" ht="15.75" customHeight="1">
      <c r="A37" s="25" t="s">
        <v>32</v>
      </c>
      <c r="B37" s="24"/>
      <c r="C37" s="24"/>
      <c r="D37" s="24"/>
      <c r="E37" s="80">
        <f>SUM(E15:E34)</f>
        <v>0</v>
      </c>
      <c r="F37" s="110">
        <f>SUM(F15:F34)</f>
        <v>0</v>
      </c>
      <c r="G37" s="125">
        <f>SUM(H15:H34)</f>
        <v>0</v>
      </c>
      <c r="H37" s="126"/>
      <c r="I37" s="125">
        <f>SUM(I15:I34)</f>
        <v>0</v>
      </c>
      <c r="J37" s="126"/>
      <c r="K37" s="126"/>
      <c r="L37" s="126"/>
      <c r="M37" s="126"/>
      <c r="N37" s="23"/>
      <c r="O37" s="24"/>
      <c r="Q37" s="124"/>
      <c r="R37" s="124"/>
      <c r="S37" s="124"/>
    </row>
    <row r="38" spans="1:19" ht="15" customHeight="1">
      <c r="A38" s="24"/>
      <c r="B38" s="24"/>
      <c r="C38" s="24"/>
      <c r="D38" s="24"/>
      <c r="E38" s="24"/>
      <c r="F38" s="24"/>
      <c r="G38" s="23"/>
      <c r="H38" s="24"/>
      <c r="I38" s="23"/>
      <c r="J38" s="24"/>
      <c r="K38" s="24"/>
      <c r="L38" s="24"/>
      <c r="M38" s="24"/>
      <c r="N38" s="23"/>
      <c r="O38" s="24"/>
      <c r="Q38" s="124"/>
      <c r="R38" s="124"/>
      <c r="S38" s="124"/>
    </row>
    <row r="39" spans="1:19" ht="15.75" customHeight="1">
      <c r="A39" s="111">
        <f>IF(($I$12)=24,"Puissance à installer minimale en accuro ( 80% des déperditions  minimum)","")</f>
      </c>
      <c r="B39" s="81"/>
      <c r="C39" s="81"/>
      <c r="D39" s="81"/>
      <c r="E39" s="81"/>
      <c r="F39" s="81"/>
      <c r="G39" s="81"/>
      <c r="H39" s="85">
        <f>IF(($I$12)=24,IF((G37)&lt;(F37*0.8),F37*0.8,G37),"")</f>
      </c>
      <c r="I39" s="82"/>
      <c r="J39" s="24"/>
      <c r="K39" s="24"/>
      <c r="L39" s="24"/>
      <c r="M39" s="24"/>
      <c r="N39" s="23"/>
      <c r="O39" s="24"/>
      <c r="R39" s="6" t="s">
        <v>25</v>
      </c>
      <c r="S39" s="5">
        <f>G37+I37+C45</f>
        <v>0</v>
      </c>
    </row>
    <row r="40" spans="1:19" ht="15.75" customHeight="1">
      <c r="A40" s="81"/>
      <c r="B40" s="81"/>
      <c r="C40" s="81"/>
      <c r="D40" s="81"/>
      <c r="E40" s="81"/>
      <c r="F40" s="81"/>
      <c r="G40" s="81"/>
      <c r="H40" s="83"/>
      <c r="I40" s="82"/>
      <c r="J40" s="24"/>
      <c r="K40" s="24"/>
      <c r="L40" s="24"/>
      <c r="M40" s="24"/>
      <c r="N40" s="23"/>
      <c r="O40" s="24"/>
      <c r="R40" s="6"/>
      <c r="S40" s="5"/>
    </row>
    <row r="41" spans="1:19" ht="12.75">
      <c r="A41" s="24"/>
      <c r="B41" s="24"/>
      <c r="C41" s="24"/>
      <c r="D41" s="24"/>
      <c r="E41" s="24"/>
      <c r="F41" s="24"/>
      <c r="G41" s="23"/>
      <c r="H41" s="24"/>
      <c r="I41" s="23"/>
      <c r="J41" s="24"/>
      <c r="K41" s="24"/>
      <c r="L41" s="24"/>
      <c r="M41" s="24"/>
      <c r="N41" s="23"/>
      <c r="O41" s="24"/>
      <c r="R41" t="s">
        <v>20</v>
      </c>
      <c r="S41" s="2">
        <f>IF(ISNUMBER(I39*C45),I39+C45)</f>
        <v>0</v>
      </c>
    </row>
    <row r="42" spans="1:19" ht="12.75">
      <c r="A42" s="132" t="s">
        <v>17</v>
      </c>
      <c r="B42" s="145"/>
      <c r="C42" s="145"/>
      <c r="D42" s="153"/>
      <c r="E42" s="148">
        <f>(G12*24*B12*0.8*E37)/1000</f>
        <v>0</v>
      </c>
      <c r="F42" s="148"/>
      <c r="G42" s="149" t="s">
        <v>18</v>
      </c>
      <c r="H42" s="24"/>
      <c r="I42" s="23"/>
      <c r="J42" s="79" t="s">
        <v>16</v>
      </c>
      <c r="K42" s="24"/>
      <c r="L42" s="24"/>
      <c r="M42" s="24"/>
      <c r="N42" s="23"/>
      <c r="O42" s="24"/>
      <c r="R42" t="s">
        <v>21</v>
      </c>
      <c r="S42" s="2">
        <f>I37+C45</f>
        <v>0</v>
      </c>
    </row>
    <row r="43" spans="1:19" ht="12.75">
      <c r="A43" s="167" t="s">
        <v>19</v>
      </c>
      <c r="B43" s="167"/>
      <c r="C43" s="167"/>
      <c r="D43" s="167"/>
      <c r="E43" s="148"/>
      <c r="F43" s="148"/>
      <c r="G43" s="149"/>
      <c r="H43" s="24"/>
      <c r="I43" s="23"/>
      <c r="J43" s="24"/>
      <c r="K43" s="24"/>
      <c r="L43" s="24"/>
      <c r="M43" s="24"/>
      <c r="N43" s="23"/>
      <c r="O43" s="24"/>
      <c r="R43" t="s">
        <v>22</v>
      </c>
      <c r="S43" s="2">
        <f>F37</f>
        <v>0</v>
      </c>
    </row>
    <row r="44" spans="1:19" ht="12.75">
      <c r="A44" s="24"/>
      <c r="B44" s="24"/>
      <c r="C44" s="24"/>
      <c r="D44" s="24"/>
      <c r="E44" s="24"/>
      <c r="F44" s="24"/>
      <c r="G44" s="23"/>
      <c r="H44" s="24"/>
      <c r="I44" s="23"/>
      <c r="J44" s="24"/>
      <c r="K44" s="24"/>
      <c r="L44" s="24"/>
      <c r="M44" s="24"/>
      <c r="N44" s="23"/>
      <c r="O44" s="24"/>
      <c r="R44" t="s">
        <v>24</v>
      </c>
      <c r="S44" s="2">
        <f>MAX(S41:S43)</f>
        <v>0</v>
      </c>
    </row>
    <row r="45" spans="1:15" ht="16.5" customHeight="1">
      <c r="A45" s="168" t="s">
        <v>23</v>
      </c>
      <c r="B45" s="168"/>
      <c r="C45" s="137">
        <v>0</v>
      </c>
      <c r="D45" s="138"/>
      <c r="E45" s="86" t="s">
        <v>34</v>
      </c>
      <c r="F45" s="87"/>
      <c r="G45" s="163" t="s">
        <v>31</v>
      </c>
      <c r="H45" s="164"/>
      <c r="I45" s="164"/>
      <c r="J45" s="164"/>
      <c r="K45" s="164"/>
      <c r="L45" s="164"/>
      <c r="M45" s="165"/>
      <c r="N45" s="88" t="str">
        <f>G46</f>
        <v>6Kw</v>
      </c>
      <c r="O45" s="24"/>
    </row>
    <row r="46" spans="1:15" ht="13.5" customHeight="1">
      <c r="A46" s="24"/>
      <c r="B46" s="24"/>
      <c r="C46" s="24"/>
      <c r="D46" s="24"/>
      <c r="E46" s="24"/>
      <c r="F46" s="89"/>
      <c r="G46" s="90" t="str">
        <f>IF((S44)&lt;6600,"6Kw",IF((S44)&lt;9900,"9Kw",IF((S44)&lt;13200,"12Kw",IF((S44)&lt;16500,"15Kw","18KW"))))</f>
        <v>6Kw</v>
      </c>
      <c r="H46" s="150" t="s">
        <v>51</v>
      </c>
      <c r="I46" s="150"/>
      <c r="J46" s="150"/>
      <c r="K46" s="150"/>
      <c r="L46" s="150"/>
      <c r="M46" s="150"/>
      <c r="N46" s="23"/>
      <c r="O46" s="24"/>
    </row>
    <row r="47" spans="1:15" ht="13.5" customHeight="1">
      <c r="A47" s="24"/>
      <c r="B47" s="24"/>
      <c r="C47" s="24"/>
      <c r="D47" s="24"/>
      <c r="E47" s="24"/>
      <c r="F47" s="89"/>
      <c r="G47" s="91"/>
      <c r="H47" s="91"/>
      <c r="I47" s="92"/>
      <c r="J47" s="24"/>
      <c r="K47" s="24"/>
      <c r="L47" s="24"/>
      <c r="M47" s="24"/>
      <c r="N47" s="23"/>
      <c r="O47" s="24"/>
    </row>
    <row r="48" spans="1:15" s="22" customFormat="1" ht="19.5" customHeight="1">
      <c r="A48" s="158" t="s">
        <v>52</v>
      </c>
      <c r="B48" s="159"/>
      <c r="C48" s="159"/>
      <c r="D48" s="159"/>
      <c r="E48" s="159"/>
      <c r="F48" s="159"/>
      <c r="G48" s="159"/>
      <c r="H48" s="159"/>
      <c r="I48" s="159"/>
      <c r="J48" s="159"/>
      <c r="K48" s="159"/>
      <c r="L48" s="159"/>
      <c r="M48" s="159"/>
      <c r="N48" s="160"/>
      <c r="O48" s="93"/>
    </row>
    <row r="49" spans="1:15" ht="15.75" customHeight="1">
      <c r="A49" s="24"/>
      <c r="B49" s="24"/>
      <c r="C49" s="24"/>
      <c r="D49" s="24"/>
      <c r="E49" s="24"/>
      <c r="F49" s="24"/>
      <c r="G49" s="23"/>
      <c r="H49" s="24"/>
      <c r="I49" s="23"/>
      <c r="J49" s="24"/>
      <c r="K49" s="24"/>
      <c r="L49" s="24"/>
      <c r="M49" s="24"/>
      <c r="N49" s="23"/>
      <c r="O49" s="24"/>
    </row>
    <row r="50" spans="1:15" ht="13.5" customHeight="1">
      <c r="A50" s="131" t="s">
        <v>27</v>
      </c>
      <c r="B50" s="131"/>
      <c r="C50" s="130">
        <v>0.3162</v>
      </c>
      <c r="D50" s="130"/>
      <c r="E50" s="86" t="s">
        <v>28</v>
      </c>
      <c r="F50" s="24"/>
      <c r="G50" s="23"/>
      <c r="H50" s="24"/>
      <c r="I50" s="23"/>
      <c r="J50" s="24"/>
      <c r="K50" s="24"/>
      <c r="L50" s="24"/>
      <c r="M50" s="24"/>
      <c r="N50" s="23"/>
      <c r="O50" s="24"/>
    </row>
    <row r="51" spans="1:15" ht="13.5" customHeight="1">
      <c r="A51" s="131" t="s">
        <v>26</v>
      </c>
      <c r="B51" s="131"/>
      <c r="C51" s="130">
        <v>0.5162</v>
      </c>
      <c r="D51" s="130"/>
      <c r="E51" s="86" t="s">
        <v>28</v>
      </c>
      <c r="F51" s="24"/>
      <c r="G51" s="23"/>
      <c r="H51" s="24"/>
      <c r="I51" s="23"/>
      <c r="J51" s="24"/>
      <c r="K51" s="24"/>
      <c r="L51" s="24"/>
      <c r="M51" s="24"/>
      <c r="N51" s="23"/>
      <c r="O51" s="24"/>
    </row>
    <row r="52" spans="1:15" ht="13.5" thickBot="1">
      <c r="A52" s="84"/>
      <c r="B52" s="84"/>
      <c r="C52" s="94"/>
      <c r="D52" s="94"/>
      <c r="E52" s="34"/>
      <c r="F52" s="24"/>
      <c r="G52" s="23"/>
      <c r="H52" s="24"/>
      <c r="I52" s="23"/>
      <c r="J52" s="24"/>
      <c r="K52" s="24"/>
      <c r="L52" s="24"/>
      <c r="M52" s="24"/>
      <c r="N52" s="23"/>
      <c r="O52" s="24"/>
    </row>
    <row r="53" spans="1:15" ht="15" customHeight="1">
      <c r="A53" s="146" t="s">
        <v>49</v>
      </c>
      <c r="B53" s="147"/>
      <c r="C53" s="147"/>
      <c r="D53" s="147"/>
      <c r="E53" s="133">
        <f>IF(($I$12)=24,E42*0.85*C50,IF(($I$12)=8,E42*0.7*C50,""))</f>
      </c>
      <c r="F53" s="133"/>
      <c r="G53" s="112" t="s">
        <v>28</v>
      </c>
      <c r="H53" s="114" t="e">
        <f>E53*1.196</f>
        <v>#VALUE!</v>
      </c>
      <c r="I53" s="95" t="s">
        <v>37</v>
      </c>
      <c r="J53" s="24"/>
      <c r="K53" s="24"/>
      <c r="L53" s="24"/>
      <c r="M53" s="24"/>
      <c r="N53" s="132"/>
      <c r="O53" s="132"/>
    </row>
    <row r="54" spans="1:15" ht="15" customHeight="1" thickBot="1">
      <c r="A54" s="135" t="s">
        <v>48</v>
      </c>
      <c r="B54" s="136"/>
      <c r="C54" s="136"/>
      <c r="D54" s="136"/>
      <c r="E54" s="134">
        <f>IF(($I$12)=24,E42*0.15*C51,IF(($I$12)=8,E42*0.3*C51,""))</f>
      </c>
      <c r="F54" s="134"/>
      <c r="G54" s="113" t="s">
        <v>28</v>
      </c>
      <c r="H54" s="115" t="e">
        <f>E54*1.196</f>
        <v>#VALUE!</v>
      </c>
      <c r="I54" s="96" t="s">
        <v>37</v>
      </c>
      <c r="J54" s="24"/>
      <c r="K54" s="24"/>
      <c r="L54" s="24"/>
      <c r="M54" s="24"/>
      <c r="N54" s="23"/>
      <c r="O54" s="24"/>
    </row>
    <row r="55" spans="1:15" ht="15" customHeight="1">
      <c r="A55" s="29"/>
      <c r="B55" s="29"/>
      <c r="C55" s="29"/>
      <c r="D55" s="29"/>
      <c r="E55" s="97"/>
      <c r="F55" s="97"/>
      <c r="G55" s="59"/>
      <c r="H55" s="24"/>
      <c r="I55" s="23"/>
      <c r="J55" s="24"/>
      <c r="K55" s="24"/>
      <c r="L55" s="24"/>
      <c r="M55" s="24"/>
      <c r="N55" s="23"/>
      <c r="O55" s="24"/>
    </row>
    <row r="56" spans="1:15" ht="12" customHeight="1">
      <c r="A56" s="84"/>
      <c r="B56" s="84"/>
      <c r="C56" s="84"/>
      <c r="D56" s="84"/>
      <c r="E56" s="98"/>
      <c r="F56" s="7"/>
      <c r="G56" s="23"/>
      <c r="H56" s="24"/>
      <c r="I56" s="23"/>
      <c r="J56" s="24"/>
      <c r="K56" s="24"/>
      <c r="L56" s="24"/>
      <c r="M56" s="24"/>
      <c r="N56" s="23"/>
      <c r="O56" s="24"/>
    </row>
    <row r="57" spans="1:15" ht="12.75">
      <c r="A57" s="120" t="s">
        <v>30</v>
      </c>
      <c r="B57" s="129"/>
      <c r="C57" s="129"/>
      <c r="D57" s="129"/>
      <c r="E57" s="129"/>
      <c r="F57" s="129"/>
      <c r="G57" s="129"/>
      <c r="H57" s="129"/>
      <c r="I57" s="129"/>
      <c r="J57" s="129"/>
      <c r="K57" s="129"/>
      <c r="L57" s="129"/>
      <c r="M57" s="129"/>
      <c r="N57" s="129"/>
      <c r="O57" s="24"/>
    </row>
    <row r="58" spans="1:15" ht="12.75">
      <c r="A58" s="129"/>
      <c r="B58" s="129"/>
      <c r="C58" s="129"/>
      <c r="D58" s="129"/>
      <c r="E58" s="129"/>
      <c r="F58" s="129"/>
      <c r="G58" s="129"/>
      <c r="H58" s="129"/>
      <c r="I58" s="129"/>
      <c r="J58" s="129"/>
      <c r="K58" s="129"/>
      <c r="L58" s="129"/>
      <c r="M58" s="129"/>
      <c r="N58" s="129"/>
      <c r="O58" s="24"/>
    </row>
    <row r="59" spans="1:15" ht="12.75">
      <c r="A59" s="129"/>
      <c r="B59" s="129"/>
      <c r="C59" s="129"/>
      <c r="D59" s="129"/>
      <c r="E59" s="129"/>
      <c r="F59" s="129"/>
      <c r="G59" s="129"/>
      <c r="H59" s="129"/>
      <c r="I59" s="129"/>
      <c r="J59" s="129"/>
      <c r="K59" s="129"/>
      <c r="L59" s="129"/>
      <c r="M59" s="129"/>
      <c r="N59" s="129"/>
      <c r="O59" s="24"/>
    </row>
    <row r="60" spans="1:15" ht="12.75">
      <c r="A60" s="129"/>
      <c r="B60" s="129"/>
      <c r="C60" s="129"/>
      <c r="D60" s="129"/>
      <c r="E60" s="129"/>
      <c r="F60" s="129"/>
      <c r="G60" s="129"/>
      <c r="H60" s="129"/>
      <c r="I60" s="129"/>
      <c r="J60" s="129"/>
      <c r="K60" s="129"/>
      <c r="L60" s="129"/>
      <c r="M60" s="129"/>
      <c r="N60" s="129"/>
      <c r="O60" s="24"/>
    </row>
    <row r="61" spans="1:15" ht="12" customHeight="1" thickBot="1">
      <c r="A61" s="24"/>
      <c r="B61" s="24"/>
      <c r="C61" s="24"/>
      <c r="D61" s="24"/>
      <c r="E61" s="24"/>
      <c r="F61" s="24"/>
      <c r="G61" s="23"/>
      <c r="H61" s="24"/>
      <c r="I61" s="23"/>
      <c r="J61" s="24"/>
      <c r="K61" s="24"/>
      <c r="L61" s="24"/>
      <c r="M61" s="24"/>
      <c r="N61" s="23"/>
      <c r="O61" s="24"/>
    </row>
    <row r="62" spans="1:15" ht="19.5" customHeight="1" thickBot="1">
      <c r="A62" s="166" t="s">
        <v>53</v>
      </c>
      <c r="B62" s="166"/>
      <c r="C62" s="166"/>
      <c r="D62" s="166"/>
      <c r="E62" s="166"/>
      <c r="F62" s="99">
        <f>IF((G37)=0,((E42*C51)*80%)+((E42*C50)*20%),SUM(E53:E54))</f>
        <v>0</v>
      </c>
      <c r="G62" s="100" t="s">
        <v>28</v>
      </c>
      <c r="H62" s="101" t="s">
        <v>38</v>
      </c>
      <c r="I62" s="154">
        <f>F62*1.196</f>
        <v>0</v>
      </c>
      <c r="J62" s="155"/>
      <c r="K62" s="155"/>
      <c r="L62" s="155"/>
      <c r="M62" s="156"/>
      <c r="N62" s="102" t="s">
        <v>37</v>
      </c>
      <c r="O62" s="24"/>
    </row>
  </sheetData>
  <sheetProtection sheet="1" objects="1" scenarios="1"/>
  <mergeCells count="33">
    <mergeCell ref="F3:G3"/>
    <mergeCell ref="A42:D42"/>
    <mergeCell ref="I62:M62"/>
    <mergeCell ref="A10:N10"/>
    <mergeCell ref="A48:N48"/>
    <mergeCell ref="A13:M13"/>
    <mergeCell ref="G45:M45"/>
    <mergeCell ref="A62:E62"/>
    <mergeCell ref="A43:D43"/>
    <mergeCell ref="A45:B45"/>
    <mergeCell ref="C45:D45"/>
    <mergeCell ref="C8:I9"/>
    <mergeCell ref="M7:N7"/>
    <mergeCell ref="A53:D53"/>
    <mergeCell ref="E42:F43"/>
    <mergeCell ref="G42:G43"/>
    <mergeCell ref="H46:M46"/>
    <mergeCell ref="A57:N60"/>
    <mergeCell ref="C51:D51"/>
    <mergeCell ref="A50:B50"/>
    <mergeCell ref="A51:B51"/>
    <mergeCell ref="C50:D50"/>
    <mergeCell ref="N53:O53"/>
    <mergeCell ref="E53:F53"/>
    <mergeCell ref="E54:F54"/>
    <mergeCell ref="A54:D54"/>
    <mergeCell ref="E4:G4"/>
    <mergeCell ref="Q36:S38"/>
    <mergeCell ref="G37:H37"/>
    <mergeCell ref="G36:H36"/>
    <mergeCell ref="I37:M37"/>
    <mergeCell ref="I36:M36"/>
    <mergeCell ref="E5:G5"/>
  </mergeCells>
  <conditionalFormatting sqref="G37">
    <cfRule type="cellIs" priority="1" dxfId="0" operator="lessThan" stopIfTrue="1">
      <formula>$I$39</formula>
    </cfRule>
  </conditionalFormatting>
  <dataValidations count="1">
    <dataValidation operator="equal" showInputMessage="1" showErrorMessage="1" prompt="Tapez  8 ou 24 &#10;si système 8 ou 24 Heures &#10;(ou thermosphère)&#10;" sqref="I12"/>
  </dataValidations>
  <printOptions horizontalCentered="1" verticalCentered="1"/>
  <pageMargins left="0" right="0" top="0" bottom="0" header="0" footer="0"/>
  <pageSetup horizontalDpi="300" verticalDpi="300" orientation="portrait" paperSize="9" scale="85" r:id="rId2"/>
  <colBreaks count="1" manualBreakCount="1">
    <brk id="14"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NOIROT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NOIROT</dc:creator>
  <cp:keywords/>
  <dc:description/>
  <cp:lastModifiedBy>LP JCAILLAUD</cp:lastModifiedBy>
  <cp:lastPrinted>2001-09-03T14:33:16Z</cp:lastPrinted>
  <dcterms:created xsi:type="dcterms:W3CDTF">2000-07-01T16:01:01Z</dcterms:created>
  <dcterms:modified xsi:type="dcterms:W3CDTF">2007-09-28T13:15:49Z</dcterms:modified>
  <cp:category/>
  <cp:version/>
  <cp:contentType/>
  <cp:contentStatus/>
</cp:coreProperties>
</file>