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7815" activeTab="0"/>
  </bookViews>
  <sheets>
    <sheet name="Identification" sheetId="1" r:id="rId1"/>
    <sheet name="Bilan de compétences" sheetId="2" r:id="rId2"/>
  </sheets>
  <definedNames>
    <definedName name="_xlnm.Print_Area" localSheetId="1">'Bilan de compétences'!$A$1:$O$46</definedName>
    <definedName name="_xlnm.Print_Area" localSheetId="0">'Identification'!$A$1:$I$26</definedName>
  </definedNames>
  <calcPr fullCalcOnLoad="1"/>
</workbook>
</file>

<file path=xl/sharedStrings.xml><?xml version="1.0" encoding="utf-8"?>
<sst xmlns="http://schemas.openxmlformats.org/spreadsheetml/2006/main" count="179" uniqueCount="106">
  <si>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</si>
  <si>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</si>
  <si>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</si>
  <si>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</si>
  <si>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</si>
  <si>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</si>
  <si>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</si>
  <si>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</si>
  <si>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</si>
  <si>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</si>
  <si>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</si>
  <si>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</si>
  <si>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0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</si>
  <si>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</si>
  <si>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</si>
  <si>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</si>
  <si>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</si>
  <si>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</si>
  <si>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</si>
  <si>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</si>
  <si>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</si>
  <si>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</si>
  <si>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</si>
  <si>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</si>
  <si>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La remise en état permet le rétablissement de la fonction, conformément aux prescriptions</t>
  </si>
  <si>
    <t>C312</t>
  </si>
  <si>
    <t>Réparer les sous-ensembles, les éléments</t>
  </si>
  <si>
    <t>C341</t>
  </si>
  <si>
    <t>Effectuer les réglages des systèmes.</t>
  </si>
  <si>
    <t>Les réglages sont conformes aux préconisations</t>
  </si>
  <si>
    <t xml:space="preserve">Les paramétrages respectent les caractéristiques et spécificités du véhicule </t>
  </si>
  <si>
    <t>Les indicateurs de maintenance sont remis à jour</t>
  </si>
  <si>
    <t>Les indicateurs de maintenance correspondent aux conditions d’utilisation du véhicule</t>
  </si>
  <si>
    <t>Paramétrer les systèmes</t>
  </si>
  <si>
    <t>C342</t>
  </si>
  <si>
    <t>C3.5 : PREPARER LE VEHICULE</t>
  </si>
  <si>
    <t>Préparer le véhicule pour l’intervention</t>
  </si>
  <si>
    <t>C351</t>
  </si>
  <si>
    <t>Préparer le véhicule pour la restitution</t>
  </si>
  <si>
    <t>C352</t>
  </si>
  <si>
    <t>Les protections du véhicule (Housse, siège, tapis...) sont correctement mises en place</t>
  </si>
  <si>
    <t>La procédure qualité de l'entreprise est respectée</t>
  </si>
  <si>
    <t>Le positionnement du véhicule est adapté à l'intervention</t>
  </si>
  <si>
    <t>Le véhicule est prêt à la restitution conformément à la procédure qualité de l'entreprise</t>
  </si>
  <si>
    <t>C3.6 : GERER LE POSTE DE TRAVAIL</t>
  </si>
  <si>
    <t>C361</t>
  </si>
  <si>
    <t>C362</t>
  </si>
  <si>
    <t>C363</t>
  </si>
  <si>
    <t>Organiser le poste de travail</t>
  </si>
  <si>
    <t>Maintenir en état le poste de travail</t>
  </si>
  <si>
    <t>Appliquer les règles en lien avec l'hygiène, la santé, la sécurité et l'environnement</t>
  </si>
  <si>
    <t>L'organisation garantit l'efficacité et la sécurité de l'intervention</t>
  </si>
  <si>
    <t>Le poste de travail et les équipements sont nettoyés, rangés, remis en état</t>
  </si>
  <si>
    <t>Les anomalies liées  aux équipements sont signalées à sa hiérarchie</t>
  </si>
  <si>
    <t xml:space="preserve">Les déchets sont classés et évacués dans le respect des protocoles ou des prescriptions de l'entreprise </t>
  </si>
  <si>
    <t>Les règles d'hygiène, de santé, de sécurité et d'e protection de l'environnement sont respectées.</t>
  </si>
  <si>
    <t>Taux d'indicateurs évalués pour C3.1</t>
  </si>
  <si>
    <t>Taux d'indicateurs évalués pour C3.4</t>
  </si>
  <si>
    <t>Taux d'indicateurs évalués pour C3.5</t>
  </si>
  <si>
    <t>Taux d'indicateurs évalués pour C3.6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</si>
  <si>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</si>
  <si>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</si>
  <si>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</si>
  <si>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/80</t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</si>
  <si>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</si>
  <si>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</si>
  <si>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Effectuer les contrôles définis par la procédure</t>
  </si>
  <si>
    <t>T1.1</t>
  </si>
  <si>
    <t>T1.2</t>
  </si>
  <si>
    <t>Remplacer les sous-ensembles, les éléments, les produits. Ajuster les niveaux</t>
  </si>
  <si>
    <t>Effectuer la mise à jour des indicateurs de maintenance</t>
  </si>
  <si>
    <t>T1.3</t>
  </si>
  <si>
    <t>T3.1</t>
  </si>
  <si>
    <t>T3.2</t>
  </si>
  <si>
    <t>T4.1</t>
  </si>
  <si>
    <t>Remplacer, réparer les sous- ensembles, les éléments</t>
  </si>
  <si>
    <t>Régler, paramétrer</t>
  </si>
  <si>
    <t>Prendre en charge le véhicule</t>
  </si>
  <si>
    <t>Restituer le véhicule</t>
  </si>
  <si>
    <t>T4.2</t>
  </si>
  <si>
    <t>A3. Maintenance corrective</t>
  </si>
  <si>
    <t>A1. Maintenance périodique</t>
  </si>
  <si>
    <t>A4. Réception-Restitution du véhicule</t>
  </si>
  <si>
    <t>Tâches support de l'évaluation</t>
  </si>
  <si>
    <t>Noms et prénoms des évaluateurs</t>
  </si>
  <si>
    <t>Appréciation globale</t>
  </si>
  <si>
    <t>Emargements</t>
  </si>
  <si>
    <t>La consignation du véhicule est constatée</t>
  </si>
  <si>
    <t>Toutes les cases grisées doivent être renseignées par les professeurs concernés. Elles deviennent blanches une fois remplies</t>
  </si>
  <si>
    <t>Description du travail demandé</t>
  </si>
  <si>
    <t>C3.1 : REMETTRE EN CONFORMITE LES SYSTEMES, LES SOUS-SYSTEMES, LES ELEMENTS</t>
  </si>
  <si>
    <t>Remplacer les sous-ensembles, les éléments, les fluides</t>
  </si>
  <si>
    <t>Effectuer les réglages des différents systèmes</t>
  </si>
  <si>
    <t xml:space="preserve">Les paramétrages respectent les caractéristiques et la configuration du véhicule </t>
  </si>
  <si>
    <t>Les indicateurs de maintenance sont mis à jour</t>
  </si>
  <si>
    <t>Les protections du véhicule sont correctement mises en place</t>
  </si>
  <si>
    <t>Les règles d'hygiène, de santé, de sécurité et de protection de l'environnement sont respectées</t>
  </si>
  <si>
    <t>E31 : Réalisation d'interventions sur véhicule</t>
  </si>
  <si>
    <t>Réalisation d'interventions sur véhicule</t>
  </si>
  <si>
    <t>C353</t>
  </si>
  <si>
    <t>Préparer le véhicule pour la livraison</t>
  </si>
  <si>
    <t>C3.4 : REGLER, PARAMETRER UN SYSTÈME</t>
  </si>
  <si>
    <t>BACPRO Maintenance des véhicules Option C</t>
  </si>
  <si>
    <t>Baccalauréat professionnel  " Maintenance des véhicules " Option C : Motocycles</t>
  </si>
  <si>
    <t>Le protocole de décaissage est respecté</t>
  </si>
  <si>
    <t>Les équipements et accessoires sont montés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</si>
</sst>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88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2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164" fontId="22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1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horizont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Alignment="1" applyProtection="1">
      <alignment horizontal="center" vertical="center"/>
      <protection/>
    </xf>
    <xf numFmtId="1" fontId="72" fillId="0" borderId="0" xfId="0" applyNumberFormat="1" applyFont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3" fillId="0" borderId="0" xfId="0" applyNumberFormat="1" applyFont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vertical="center" wrapText="1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8" fillId="0" borderId="24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2" fontId="75" fillId="0" borderId="0" xfId="51" applyNumberFormat="1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73" fillId="0" borderId="0" xfId="0" applyNumberFormat="1" applyFont="1" applyFill="1" applyBorder="1" applyAlignment="1" applyProtection="1">
      <alignment horizontal="center" vertical="center" wrapText="1"/>
      <protection/>
    </xf>
    <xf numFmtId="2" fontId="7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7" xfId="50" applyFont="1" applyFill="1" applyBorder="1" applyAlignment="1" applyProtection="1">
      <alignment horizontal="center" vertical="center" wrapText="1"/>
      <protection locked="0"/>
    </xf>
    <xf numFmtId="0" fontId="0" fillId="33" borderId="17" xfId="50" applyFont="1" applyFill="1" applyBorder="1" applyAlignment="1" applyProtection="1">
      <alignment horizontal="center" vertical="center"/>
      <protection locked="0"/>
    </xf>
    <xf numFmtId="0" fontId="17" fillId="0" borderId="10" xfId="50" applyFont="1" applyFill="1" applyBorder="1" applyAlignment="1" applyProtection="1">
      <alignment horizontal="center" vertical="center"/>
      <protection/>
    </xf>
    <xf numFmtId="0" fontId="2" fillId="34" borderId="12" xfId="50" applyFont="1" applyFill="1" applyBorder="1" applyAlignment="1" applyProtection="1">
      <alignment horizontal="center" vertical="center"/>
      <protection/>
    </xf>
    <xf numFmtId="1" fontId="73" fillId="0" borderId="0" xfId="50" applyNumberFormat="1" applyFont="1" applyBorder="1" applyAlignment="1" applyProtection="1">
      <alignment horizontal="center" vertical="center"/>
      <protection/>
    </xf>
    <xf numFmtId="2" fontId="70" fillId="0" borderId="0" xfId="50" applyNumberFormat="1" applyFont="1" applyBorder="1" applyAlignment="1" applyProtection="1">
      <alignment horizontal="center" vertical="center"/>
      <protection/>
    </xf>
    <xf numFmtId="1" fontId="70" fillId="0" borderId="0" xfId="50" applyNumberFormat="1" applyFont="1" applyBorder="1" applyAlignment="1" applyProtection="1">
      <alignment horizontal="center" vertical="center"/>
      <protection/>
    </xf>
    <xf numFmtId="1" fontId="70" fillId="0" borderId="0" xfId="50" applyNumberFormat="1" applyFont="1" applyFill="1" applyBorder="1" applyAlignment="1" applyProtection="1">
      <alignment horizontal="center" vertical="center"/>
      <protection/>
    </xf>
    <xf numFmtId="1" fontId="70" fillId="0" borderId="0" xfId="50" applyNumberFormat="1" applyFont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0" fillId="0" borderId="0" xfId="50" applyFont="1" applyBorder="1" applyAlignment="1" applyProtection="1">
      <alignment vertical="center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74" fillId="0" borderId="0" xfId="5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 vertical="center"/>
      <protection/>
    </xf>
    <xf numFmtId="10" fontId="70" fillId="0" borderId="0" xfId="0" applyNumberFormat="1" applyFont="1" applyBorder="1" applyAlignment="1" applyProtection="1">
      <alignment vertical="center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165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horizontal="left" vertical="center" wrapText="1"/>
      <protection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10" fontId="2" fillId="34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64" fontId="24" fillId="0" borderId="43" xfId="0" applyNumberFormat="1" applyFont="1" applyBorder="1" applyAlignment="1" applyProtection="1">
      <alignment horizontal="center" vertical="center"/>
      <protection locked="0"/>
    </xf>
    <xf numFmtId="164" fontId="2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8" fillId="34" borderId="19" xfId="0" applyFont="1" applyFill="1" applyBorder="1" applyAlignment="1" applyProtection="1">
      <alignment horizontal="right" vertical="center" wrapText="1"/>
      <protection/>
    </xf>
    <xf numFmtId="0" fontId="18" fillId="0" borderId="19" xfId="0" applyFont="1" applyBorder="1" applyAlignment="1" applyProtection="1">
      <alignment horizontal="right" vertical="center" wrapText="1"/>
      <protection/>
    </xf>
    <xf numFmtId="2" fontId="73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2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left" vertical="center" wrapText="1"/>
      <protection/>
    </xf>
    <xf numFmtId="0" fontId="0" fillId="0" borderId="13" xfId="50" applyFont="1" applyFill="1" applyBorder="1" applyAlignment="1" applyProtection="1">
      <alignment horizontal="left" vertical="center" wrapText="1"/>
      <protection/>
    </xf>
    <xf numFmtId="0" fontId="0" fillId="33" borderId="16" xfId="50" applyFont="1" applyFill="1" applyBorder="1" applyAlignment="1" applyProtection="1">
      <alignment horizontal="left" vertical="center" wrapText="1"/>
      <protection/>
    </xf>
    <xf numFmtId="0" fontId="0" fillId="33" borderId="15" xfId="50" applyFont="1" applyFill="1" applyBorder="1" applyAlignment="1" applyProtection="1">
      <alignment horizontal="left" vertical="center" wrapText="1"/>
      <protection/>
    </xf>
    <xf numFmtId="0" fontId="0" fillId="33" borderId="17" xfId="50" applyFont="1" applyFill="1" applyBorder="1" applyAlignment="1" applyProtection="1">
      <alignment horizontal="left" vertical="center" wrapText="1"/>
      <protection/>
    </xf>
    <xf numFmtId="2" fontId="7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14" fontId="28" fillId="0" borderId="36" xfId="0" applyNumberFormat="1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/>
      <protection/>
    </xf>
    <xf numFmtId="0" fontId="28" fillId="0" borderId="50" xfId="0" applyFont="1" applyBorder="1" applyAlignment="1" applyProtection="1">
      <alignment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7" fillId="0" borderId="49" xfId="0" applyFont="1" applyBorder="1" applyAlignment="1" applyProtection="1">
      <alignment horizontal="left" vertical="center" wrapText="1"/>
      <protection locked="0"/>
    </xf>
    <xf numFmtId="0" fontId="27" fillId="0" borderId="50" xfId="0" applyFont="1" applyBorder="1" applyAlignment="1" applyProtection="1">
      <alignment horizontal="left" vertical="center" wrapText="1"/>
      <protection locked="0"/>
    </xf>
    <xf numFmtId="164" fontId="24" fillId="0" borderId="43" xfId="0" applyNumberFormat="1" applyFont="1" applyFill="1" applyBorder="1" applyAlignment="1" applyProtection="1">
      <alignment horizontal="center" vertical="center"/>
      <protection/>
    </xf>
    <xf numFmtId="164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10" fontId="2" fillId="34" borderId="19" xfId="0" applyNumberFormat="1" applyFont="1" applyFill="1" applyBorder="1" applyAlignment="1" applyProtection="1">
      <alignment horizontal="center" vertical="center" wrapText="1"/>
      <protection/>
    </xf>
    <xf numFmtId="1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4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7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271999"/>
        <c:axId val="40012536"/>
      </c:barChart>
      <c:catAx>
        <c:axId val="3427199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271999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100169"/>
        <c:axId val="31030610"/>
      </c:barChart>
      <c:catAx>
        <c:axId val="6310016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100169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840035"/>
        <c:axId val="30451452"/>
      </c:barChart>
      <c:catAx>
        <c:axId val="1084003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0840035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27613"/>
        <c:axId val="50648518"/>
      </c:barChart>
      <c:catAx>
        <c:axId val="562761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627613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183479"/>
        <c:axId val="8889264"/>
      </c:barChart>
      <c:catAx>
        <c:axId val="5318347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3183479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2894513"/>
        <c:axId val="48941754"/>
      </c:barChart>
      <c:catAx>
        <c:axId val="12894513"/>
        <c:scaling>
          <c:orientation val="minMax"/>
        </c:scaling>
        <c:axPos val="l"/>
        <c:delete val="1"/>
        <c:majorTickMark val="out"/>
        <c:minorTickMark val="none"/>
        <c:tickLblPos val="nextTo"/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b"/>
        <c:delete val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7822603"/>
        <c:axId val="4859108"/>
      </c:barChart>
      <c:catAx>
        <c:axId val="37822603"/>
        <c:scaling>
          <c:orientation val="minMax"/>
        </c:scaling>
        <c:axPos val="l"/>
        <c:delete val="1"/>
        <c:majorTickMark val="out"/>
        <c:minorTickMark val="none"/>
        <c:tickLblPos val="nextTo"/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3731973"/>
        <c:axId val="58043438"/>
      </c:barChart>
      <c:catAx>
        <c:axId val="43731973"/>
        <c:scaling>
          <c:orientation val="minMax"/>
        </c:scaling>
        <c:axPos val="l"/>
        <c:delete val="1"/>
        <c:majorTickMark val="out"/>
        <c:minorTickMark val="none"/>
        <c:tickLblPos val="nextTo"/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b"/>
        <c:delete val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2628895"/>
        <c:axId val="3898008"/>
      </c:barChart>
      <c:catAx>
        <c:axId val="52628895"/>
        <c:scaling>
          <c:orientation val="minMax"/>
        </c:scaling>
        <c:axPos val="l"/>
        <c:delete val="1"/>
        <c:majorTickMark val="out"/>
        <c:minorTickMark val="none"/>
        <c:tickLblPos val="nextTo"/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b"/>
        <c:delete val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568505"/>
        <c:axId val="19789954"/>
      </c:barChart>
      <c:catAx>
        <c:axId val="2456850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568505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891859"/>
        <c:axId val="59482412"/>
      </c:barChart>
      <c:catAx>
        <c:axId val="4389185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891859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579661"/>
        <c:axId val="53346038"/>
      </c:barChart>
      <c:catAx>
        <c:axId val="655796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5579661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229537"/>
        <c:axId val="30630378"/>
      </c:barChart>
      <c:catAx>
        <c:axId val="3322953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322953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237947"/>
        <c:axId val="65141524"/>
      </c:barChart>
      <c:catAx>
        <c:axId val="723794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7237947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402805"/>
        <c:axId val="41972062"/>
      </c:barChart>
      <c:catAx>
        <c:axId val="4940280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402805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204239"/>
        <c:axId val="44293832"/>
      </c:barChart>
      <c:catAx>
        <c:axId val="4220423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204239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11" name="Graphique 50"/>
        <xdr:cNvGraphicFramePr/>
      </xdr:nvGraphicFramePr>
      <xdr:xfrm>
        <a:off x="10001250" y="7781925"/>
        <a:ext cx="0" cy="31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2" name="Graphique 51"/>
        <xdr:cNvGraphicFramePr/>
      </xdr:nvGraphicFramePr>
      <xdr:xfrm>
        <a:off x="10001250" y="6343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3" name="Graphique 53"/>
        <xdr:cNvGraphicFramePr/>
      </xdr:nvGraphicFramePr>
      <xdr:xfrm>
        <a:off x="12258675" y="6343650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4" name="Graphique 54"/>
        <xdr:cNvGraphicFramePr/>
      </xdr:nvGraphicFramePr>
      <xdr:xfrm>
        <a:off x="12258675" y="6343650"/>
        <a:ext cx="9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5" name="Graphique 16"/>
        <xdr:cNvGraphicFramePr/>
      </xdr:nvGraphicFramePr>
      <xdr:xfrm>
        <a:off x="9801225" y="949642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6" name="Graphique 21"/>
        <xdr:cNvGraphicFramePr/>
      </xdr:nvGraphicFramePr>
      <xdr:xfrm>
        <a:off x="9801225" y="9496425"/>
        <a:ext cx="2171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209550</xdr:colOff>
      <xdr:row>4</xdr:row>
      <xdr:rowOff>0</xdr:rowOff>
    </xdr:to>
    <xdr:graphicFrame>
      <xdr:nvGraphicFramePr>
        <xdr:cNvPr id="17" name="Graphique 78"/>
        <xdr:cNvGraphicFramePr/>
      </xdr:nvGraphicFramePr>
      <xdr:xfrm>
        <a:off x="12258675" y="962025"/>
        <a:ext cx="209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219075</xdr:colOff>
      <xdr:row>4</xdr:row>
      <xdr:rowOff>0</xdr:rowOff>
    </xdr:to>
    <xdr:graphicFrame>
      <xdr:nvGraphicFramePr>
        <xdr:cNvPr id="18" name="Graphique 93"/>
        <xdr:cNvGraphicFramePr/>
      </xdr:nvGraphicFramePr>
      <xdr:xfrm>
        <a:off x="12258675" y="962025"/>
        <a:ext cx="219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>
      <xdr:nvGraphicFramePr>
        <xdr:cNvPr id="19" name="Graphique 109"/>
        <xdr:cNvGraphicFramePr/>
      </xdr:nvGraphicFramePr>
      <xdr:xfrm>
        <a:off x="12258675" y="40767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>
      <xdr:nvGraphicFramePr>
        <xdr:cNvPr id="20" name="Graphique 110"/>
        <xdr:cNvGraphicFramePr/>
      </xdr:nvGraphicFramePr>
      <xdr:xfrm>
        <a:off x="12258675" y="4076700"/>
        <a:ext cx="209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1"/>
  <sheetViews>
    <sheetView tabSelected="1" zoomScale="85" zoomScaleNormal="85" zoomScalePageLayoutView="0" workbookViewId="0" topLeftCell="A1">
      <selection activeCell="B7" sqref="B7:I7"/>
    </sheetView>
  </sheetViews>
  <sheetFormatPr defaultColWidth="10.8515625" defaultRowHeight="12.75"/>
  <cols>
    <col min="1" max="1" width="25.140625" style="24" customWidth="1"/>
    <col min="2" max="2" width="42.28125" style="24" customWidth="1"/>
    <col min="3" max="4" width="6.00390625" style="24" customWidth="1"/>
    <col min="5" max="5" width="5.28125" style="24" customWidth="1"/>
    <col min="6" max="7" width="10.8515625" style="24" customWidth="1"/>
    <col min="8" max="8" width="7.00390625" style="24" customWidth="1"/>
    <col min="9" max="9" width="7.140625" style="24" customWidth="1"/>
    <col min="10" max="16384" width="10.8515625" style="24" customWidth="1"/>
  </cols>
  <sheetData>
    <row r="1" spans="1:9" ht="12.75" customHeight="1">
      <c r="A1" s="183" t="s">
        <v>88</v>
      </c>
      <c r="B1" s="183"/>
      <c r="C1" s="183"/>
      <c r="D1" s="183"/>
      <c r="E1" s="183"/>
      <c r="F1" s="183"/>
      <c r="G1" s="183"/>
      <c r="H1" s="183"/>
      <c r="I1" s="183"/>
    </row>
    <row r="2" ht="13.5" thickBot="1"/>
    <row r="3" spans="1:9" ht="12.75">
      <c r="A3" s="105" t="s">
        <v>0</v>
      </c>
      <c r="B3" s="106"/>
      <c r="C3" s="107"/>
      <c r="D3" s="107"/>
      <c r="E3" s="107"/>
      <c r="F3" s="107"/>
      <c r="G3" s="107"/>
      <c r="H3" s="107"/>
      <c r="I3" s="108"/>
    </row>
    <row r="4" spans="1:9" ht="12.75" customHeight="1">
      <c r="A4" s="109" t="s">
        <v>11</v>
      </c>
      <c r="B4" s="170" t="s">
        <v>103</v>
      </c>
      <c r="C4" s="171"/>
      <c r="D4" s="171"/>
      <c r="E4" s="171"/>
      <c r="F4" s="171"/>
      <c r="G4" s="171"/>
      <c r="H4" s="171"/>
      <c r="I4" s="172"/>
    </row>
    <row r="5" spans="1:9" ht="25.5" customHeight="1">
      <c r="A5" s="110" t="s">
        <v>12</v>
      </c>
      <c r="B5" s="184" t="s">
        <v>97</v>
      </c>
      <c r="C5" s="184"/>
      <c r="D5" s="184"/>
      <c r="E5" s="184"/>
      <c r="F5" s="184"/>
      <c r="G5" s="184"/>
      <c r="H5" s="184"/>
      <c r="I5" s="185"/>
    </row>
    <row r="6" spans="1:9" ht="16.5" customHeight="1">
      <c r="A6" s="111" t="s">
        <v>13</v>
      </c>
      <c r="B6" s="79">
        <v>4</v>
      </c>
      <c r="C6" s="112"/>
      <c r="D6" s="112"/>
      <c r="E6" s="112"/>
      <c r="F6" s="112"/>
      <c r="G6" s="112"/>
      <c r="H6" s="112"/>
      <c r="I6" s="113"/>
    </row>
    <row r="7" spans="1:9" ht="19.5" customHeight="1">
      <c r="A7" s="111" t="s">
        <v>5</v>
      </c>
      <c r="B7" s="167"/>
      <c r="C7" s="168"/>
      <c r="D7" s="168"/>
      <c r="E7" s="168"/>
      <c r="F7" s="168"/>
      <c r="G7" s="168"/>
      <c r="H7" s="168"/>
      <c r="I7" s="169"/>
    </row>
    <row r="8" spans="1:9" ht="19.5" customHeight="1">
      <c r="A8" s="111" t="s">
        <v>14</v>
      </c>
      <c r="B8" s="87"/>
      <c r="C8" s="114"/>
      <c r="D8" s="114"/>
      <c r="E8" s="114"/>
      <c r="F8" s="114"/>
      <c r="G8" s="114"/>
      <c r="H8" s="114"/>
      <c r="I8" s="115"/>
    </row>
    <row r="9" spans="1:9" ht="19.5" customHeight="1">
      <c r="A9" s="111" t="s">
        <v>15</v>
      </c>
      <c r="B9" s="87"/>
      <c r="C9" s="114"/>
      <c r="D9" s="114"/>
      <c r="E9" s="114"/>
      <c r="F9" s="114"/>
      <c r="G9" s="114"/>
      <c r="H9" s="114"/>
      <c r="I9" s="115"/>
    </row>
    <row r="10" spans="1:9" ht="19.5" customHeight="1">
      <c r="A10" s="111" t="s">
        <v>16</v>
      </c>
      <c r="B10" s="87"/>
      <c r="C10" s="114"/>
      <c r="D10" s="114"/>
      <c r="E10" s="114"/>
      <c r="F10" s="114"/>
      <c r="G10" s="114"/>
      <c r="H10" s="114"/>
      <c r="I10" s="115"/>
    </row>
    <row r="11" spans="1:9" ht="12.75">
      <c r="A11" s="116"/>
      <c r="B11" s="78"/>
      <c r="C11" s="112"/>
      <c r="D11" s="112"/>
      <c r="E11" s="112"/>
      <c r="F11" s="112"/>
      <c r="G11" s="112"/>
      <c r="H11" s="112"/>
      <c r="I11" s="113"/>
    </row>
    <row r="12" spans="1:9" ht="12.75" customHeight="1">
      <c r="A12" s="161" t="s">
        <v>89</v>
      </c>
      <c r="B12" s="162"/>
      <c r="C12" s="162"/>
      <c r="D12" s="162"/>
      <c r="E12" s="162"/>
      <c r="F12" s="162"/>
      <c r="G12" s="162"/>
      <c r="H12" s="162"/>
      <c r="I12" s="163"/>
    </row>
    <row r="13" spans="1:9" ht="85.5" customHeight="1">
      <c r="A13" s="164"/>
      <c r="B13" s="165"/>
      <c r="C13" s="165"/>
      <c r="D13" s="165"/>
      <c r="E13" s="165"/>
      <c r="F13" s="165"/>
      <c r="G13" s="165"/>
      <c r="H13" s="165"/>
      <c r="I13" s="166"/>
    </row>
    <row r="14" spans="1:9" ht="12.75" customHeight="1" thickBot="1">
      <c r="A14" s="156" t="s">
        <v>83</v>
      </c>
      <c r="B14" s="157"/>
      <c r="C14" s="157"/>
      <c r="D14" s="157"/>
      <c r="E14" s="157"/>
      <c r="F14" s="157"/>
      <c r="G14" s="157"/>
      <c r="H14" s="157"/>
      <c r="I14" s="158"/>
    </row>
    <row r="15" spans="1:9" ht="24" customHeight="1">
      <c r="A15" s="173" t="s">
        <v>81</v>
      </c>
      <c r="B15" s="186" t="s">
        <v>66</v>
      </c>
      <c r="C15" s="186"/>
      <c r="D15" s="186"/>
      <c r="E15" s="186"/>
      <c r="F15" s="186"/>
      <c r="G15" s="186"/>
      <c r="H15" s="80" t="s">
        <v>67</v>
      </c>
      <c r="I15" s="117"/>
    </row>
    <row r="16" spans="1:9" ht="24" customHeight="1">
      <c r="A16" s="159"/>
      <c r="B16" s="154" t="s">
        <v>69</v>
      </c>
      <c r="C16" s="154"/>
      <c r="D16" s="154"/>
      <c r="E16" s="154"/>
      <c r="F16" s="154"/>
      <c r="G16" s="154"/>
      <c r="H16" s="81" t="s">
        <v>68</v>
      </c>
      <c r="I16" s="118"/>
    </row>
    <row r="17" spans="1:9" ht="24" customHeight="1">
      <c r="A17" s="159"/>
      <c r="B17" s="154" t="s">
        <v>70</v>
      </c>
      <c r="C17" s="154"/>
      <c r="D17" s="154"/>
      <c r="E17" s="154"/>
      <c r="F17" s="154"/>
      <c r="G17" s="154"/>
      <c r="H17" s="81" t="s">
        <v>71</v>
      </c>
      <c r="I17" s="118"/>
    </row>
    <row r="18" spans="1:9" ht="24" customHeight="1">
      <c r="A18" s="159" t="s">
        <v>80</v>
      </c>
      <c r="B18" s="154" t="s">
        <v>75</v>
      </c>
      <c r="C18" s="154"/>
      <c r="D18" s="154"/>
      <c r="E18" s="154"/>
      <c r="F18" s="154"/>
      <c r="G18" s="154"/>
      <c r="H18" s="81" t="s">
        <v>72</v>
      </c>
      <c r="I18" s="118"/>
    </row>
    <row r="19" spans="1:9" ht="24" customHeight="1">
      <c r="A19" s="159"/>
      <c r="B19" s="154" t="s">
        <v>76</v>
      </c>
      <c r="C19" s="154"/>
      <c r="D19" s="154"/>
      <c r="E19" s="154"/>
      <c r="F19" s="154"/>
      <c r="G19" s="154"/>
      <c r="H19" s="81" t="s">
        <v>73</v>
      </c>
      <c r="I19" s="118"/>
    </row>
    <row r="20" spans="1:9" ht="24" customHeight="1">
      <c r="A20" s="159" t="s">
        <v>82</v>
      </c>
      <c r="B20" s="154" t="s">
        <v>77</v>
      </c>
      <c r="C20" s="154"/>
      <c r="D20" s="154"/>
      <c r="E20" s="154"/>
      <c r="F20" s="154"/>
      <c r="G20" s="154"/>
      <c r="H20" s="81" t="s">
        <v>74</v>
      </c>
      <c r="I20" s="118"/>
    </row>
    <row r="21" spans="1:9" ht="24" customHeight="1" thickBot="1">
      <c r="A21" s="160"/>
      <c r="B21" s="155" t="s">
        <v>78</v>
      </c>
      <c r="C21" s="155"/>
      <c r="D21" s="155"/>
      <c r="E21" s="155"/>
      <c r="F21" s="155"/>
      <c r="G21" s="155"/>
      <c r="H21" s="82" t="s">
        <v>79</v>
      </c>
      <c r="I21" s="119"/>
    </row>
    <row r="22" spans="1:2" ht="15.75" customHeight="1">
      <c r="A22" s="25"/>
      <c r="B22" s="25"/>
    </row>
    <row r="23" spans="1:9" ht="12.75" customHeight="1" thickBot="1">
      <c r="A23" s="174" t="s">
        <v>65</v>
      </c>
      <c r="B23" s="174"/>
      <c r="C23" s="174"/>
      <c r="D23" s="174"/>
      <c r="E23" s="174"/>
      <c r="F23" s="174"/>
      <c r="G23" s="174"/>
      <c r="H23" s="174"/>
      <c r="I23" s="174"/>
    </row>
    <row r="24" spans="1:9" ht="18.75" customHeight="1">
      <c r="A24" s="179" t="s">
        <v>84</v>
      </c>
      <c r="B24" s="180"/>
      <c r="C24" s="181"/>
      <c r="D24" s="182"/>
      <c r="E24" s="182"/>
      <c r="F24" s="182"/>
      <c r="G24" s="182"/>
      <c r="H24" s="182"/>
      <c r="I24" s="182"/>
    </row>
    <row r="25" spans="1:2" ht="47.25" customHeight="1">
      <c r="A25" s="175"/>
      <c r="B25" s="176"/>
    </row>
    <row r="26" spans="1:2" ht="47.25" customHeight="1" thickBot="1">
      <c r="A26" s="177"/>
      <c r="B26" s="178"/>
    </row>
    <row r="27" spans="2:13" ht="12.75" customHeight="1"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.75" customHeight="1"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.75" customHeight="1">
      <c r="B29" s="6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1" ht="12.75">
      <c r="B31" s="76"/>
    </row>
  </sheetData>
  <sheetProtection password="C865" sheet="1" selectLockedCells="1"/>
  <mergeCells count="22">
    <mergeCell ref="A23:I23"/>
    <mergeCell ref="A25:B25"/>
    <mergeCell ref="A26:B26"/>
    <mergeCell ref="A24:B24"/>
    <mergeCell ref="C24:I24"/>
    <mergeCell ref="A1:I1"/>
    <mergeCell ref="B5:I5"/>
    <mergeCell ref="B15:G15"/>
    <mergeCell ref="B16:G16"/>
    <mergeCell ref="B17:G17"/>
    <mergeCell ref="A12:I12"/>
    <mergeCell ref="A13:I13"/>
    <mergeCell ref="B7:I7"/>
    <mergeCell ref="B4:I4"/>
    <mergeCell ref="A15:A17"/>
    <mergeCell ref="B18:G18"/>
    <mergeCell ref="B19:G19"/>
    <mergeCell ref="B20:G20"/>
    <mergeCell ref="B21:G21"/>
    <mergeCell ref="A14:I14"/>
    <mergeCell ref="A18:A19"/>
    <mergeCell ref="A20:A21"/>
  </mergeCells>
  <conditionalFormatting sqref="B7">
    <cfRule type="expression" priority="17" dxfId="1" stopIfTrue="1">
      <formula>$B$7=$C$7</formula>
    </cfRule>
  </conditionalFormatting>
  <conditionalFormatting sqref="B9">
    <cfRule type="expression" priority="18" dxfId="1" stopIfTrue="1">
      <formula>$B$9=$C$7</formula>
    </cfRule>
  </conditionalFormatting>
  <conditionalFormatting sqref="B8">
    <cfRule type="expression" priority="19" dxfId="1" stopIfTrue="1">
      <formula>$B$8=$C$7</formula>
    </cfRule>
  </conditionalFormatting>
  <conditionalFormatting sqref="B10">
    <cfRule type="expression" priority="20" dxfId="1" stopIfTrue="1">
      <formula>$B$10=$C$7</formula>
    </cfRule>
  </conditionalFormatting>
  <conditionalFormatting sqref="A13">
    <cfRule type="cellIs" priority="21" dxfId="1" operator="equal" stopIfTrue="1">
      <formula>$C$13</formula>
    </cfRule>
  </conditionalFormatting>
  <conditionalFormatting sqref="A25">
    <cfRule type="containsBlanks" priority="4" dxfId="8">
      <formula>LEN(TRIM(A25))=0</formula>
    </cfRule>
    <cfRule type="containsBlanks" priority="5" dxfId="7">
      <formula>LEN(TRIM(A25))=0</formula>
    </cfRule>
    <cfRule type="containsBlanks" priority="6" dxfId="6">
      <formula>LEN(TRIM(A25))=0</formula>
    </cfRule>
  </conditionalFormatting>
  <conditionalFormatting sqref="A26">
    <cfRule type="containsBlanks" priority="1" dxfId="8">
      <formula>LEN(TRIM(A26))=0</formula>
    </cfRule>
    <cfRule type="containsBlanks" priority="2" dxfId="7">
      <formula>LEN(TRIM(A26))=0</formula>
    </cfRule>
    <cfRule type="containsBlanks" priority="3" dxfId="6">
      <formula>LEN(TRIM(A26))=0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8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6"/>
  <sheetViews>
    <sheetView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19" customWidth="1"/>
    <col min="2" max="2" width="52.8515625" style="21" customWidth="1"/>
    <col min="3" max="3" width="73.8515625" style="6" customWidth="1"/>
    <col min="4" max="4" width="5.00390625" style="22" customWidth="1"/>
    <col min="5" max="6" width="3.7109375" style="4" customWidth="1"/>
    <col min="7" max="7" width="3.00390625" style="4" customWidth="1"/>
    <col min="8" max="8" width="5.421875" style="4" customWidth="1"/>
    <col min="9" max="9" width="4.421875" style="1" customWidth="1"/>
    <col min="10" max="10" width="4.8515625" style="66" customWidth="1"/>
    <col min="11" max="11" width="5.7109375" style="12" customWidth="1"/>
    <col min="12" max="12" width="5.8515625" style="67" customWidth="1"/>
    <col min="13" max="13" width="3.28125" style="15" customWidth="1"/>
    <col min="14" max="14" width="4.28125" style="15" customWidth="1"/>
    <col min="15" max="15" width="14.421875" style="13" customWidth="1"/>
    <col min="16" max="16" width="7.7109375" style="148" customWidth="1"/>
    <col min="17" max="17" width="6.8515625" style="149" customWidth="1"/>
    <col min="18" max="18" width="10.00390625" style="88" customWidth="1"/>
    <col min="19" max="19" width="3.421875" style="88" customWidth="1"/>
    <col min="20" max="20" width="5.28125" style="88" customWidth="1"/>
    <col min="21" max="21" width="4.421875" style="88" customWidth="1"/>
    <col min="22" max="22" width="5.421875" style="88" customWidth="1"/>
    <col min="23" max="23" width="10.8515625" style="126" customWidth="1"/>
    <col min="24" max="16384" width="10.8515625" style="6" customWidth="1"/>
  </cols>
  <sheetData>
    <row r="1" spans="1:21" ht="18.75" thickBot="1">
      <c r="A1" s="196" t="s">
        <v>102</v>
      </c>
      <c r="B1" s="197"/>
      <c r="C1" s="198" t="s">
        <v>98</v>
      </c>
      <c r="D1" s="198"/>
      <c r="E1" s="198"/>
      <c r="F1" s="198"/>
      <c r="G1" s="199"/>
      <c r="H1" s="27"/>
      <c r="I1" s="4"/>
      <c r="J1" s="62"/>
      <c r="K1" s="4"/>
      <c r="L1" s="4"/>
      <c r="M1" s="5"/>
      <c r="N1" s="5"/>
      <c r="O1" s="12"/>
      <c r="P1" s="147"/>
      <c r="Q1" s="88"/>
      <c r="R1" s="148"/>
      <c r="S1" s="148"/>
      <c r="T1" s="149"/>
      <c r="U1" s="149"/>
    </row>
    <row r="2" spans="1:21" ht="12.75">
      <c r="A2" s="6"/>
      <c r="B2" s="6"/>
      <c r="C2" s="7"/>
      <c r="D2" s="200"/>
      <c r="E2" s="200"/>
      <c r="F2" s="200"/>
      <c r="G2" s="200"/>
      <c r="H2" s="28"/>
      <c r="I2" s="200"/>
      <c r="J2" s="200"/>
      <c r="K2" s="200"/>
      <c r="L2" s="200"/>
      <c r="M2" s="8"/>
      <c r="N2" s="8"/>
      <c r="O2" s="6"/>
      <c r="P2" s="147"/>
      <c r="Q2" s="88"/>
      <c r="R2" s="148"/>
      <c r="S2" s="148"/>
      <c r="T2" s="149"/>
      <c r="U2" s="149"/>
    </row>
    <row r="3" spans="1:21" ht="28.5" customHeight="1">
      <c r="A3" s="201" t="s">
        <v>4</v>
      </c>
      <c r="B3" s="202"/>
      <c r="C3" s="203" t="s">
        <v>8</v>
      </c>
      <c r="D3" s="203"/>
      <c r="E3" s="203"/>
      <c r="F3" s="203"/>
      <c r="G3" s="203"/>
      <c r="H3" s="29" t="s">
        <v>7</v>
      </c>
      <c r="I3" s="9">
        <v>0</v>
      </c>
      <c r="J3" s="30">
        <v>0.3333333333333333</v>
      </c>
      <c r="K3" s="30">
        <v>0.6666666666666666</v>
      </c>
      <c r="L3" s="31" t="s">
        <v>9</v>
      </c>
      <c r="M3" s="10"/>
      <c r="N3" s="10"/>
      <c r="O3" s="26" t="s">
        <v>1</v>
      </c>
      <c r="P3" s="89" t="s">
        <v>10</v>
      </c>
      <c r="Q3" s="90" t="s">
        <v>17</v>
      </c>
      <c r="R3" s="91" t="s">
        <v>10</v>
      </c>
      <c r="S3" s="92"/>
      <c r="T3" s="93"/>
      <c r="U3" s="93"/>
    </row>
    <row r="4" spans="1:23" ht="15.75">
      <c r="A4" s="207" t="s">
        <v>90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32"/>
      <c r="O4" s="35">
        <v>0.6</v>
      </c>
      <c r="P4" s="95">
        <f>SUM(P5:P10)</f>
        <v>0</v>
      </c>
      <c r="Q4" s="94">
        <f>SUM(Q5:Q10)</f>
        <v>9</v>
      </c>
      <c r="R4" s="95">
        <f>SUM(R5:R10)</f>
        <v>0</v>
      </c>
      <c r="S4" s="96"/>
      <c r="T4" s="97"/>
      <c r="U4" s="98">
        <f>SUM(U5:U28)</f>
        <v>0</v>
      </c>
      <c r="V4" s="99">
        <f>IF(U4=21,1,0)</f>
        <v>0</v>
      </c>
      <c r="W4" s="128"/>
    </row>
    <row r="5" spans="1:22" ht="26.25" customHeight="1">
      <c r="A5" s="190" t="s">
        <v>18</v>
      </c>
      <c r="B5" s="193" t="s">
        <v>91</v>
      </c>
      <c r="C5" s="187" t="s">
        <v>19</v>
      </c>
      <c r="D5" s="188" t="s">
        <v>19</v>
      </c>
      <c r="E5" s="188" t="s">
        <v>19</v>
      </c>
      <c r="F5" s="188" t="s">
        <v>19</v>
      </c>
      <c r="G5" s="189" t="s">
        <v>19</v>
      </c>
      <c r="H5" s="68"/>
      <c r="I5" s="57"/>
      <c r="J5" s="44"/>
      <c r="K5" s="44"/>
      <c r="L5" s="46"/>
      <c r="M5" s="11" t="str">
        <f aca="true" t="shared" si="0" ref="M5:M28">IF(T5&gt;1,"◄",(IF(T5&lt;1,"◄","")))</f>
        <v>◄</v>
      </c>
      <c r="N5" s="33"/>
      <c r="O5" s="36">
        <v>2</v>
      </c>
      <c r="P5" s="232">
        <f>SUM(R5:R9)</f>
        <v>0</v>
      </c>
      <c r="Q5" s="100">
        <f aca="true" t="shared" si="1" ref="Q5:Q10">IF(H5&lt;&gt;"",0,O5)</f>
        <v>2</v>
      </c>
      <c r="R5" s="101">
        <f aca="true" t="shared" si="2" ref="R5:R10">(IF(J5&lt;&gt;"",1/3,0)+IF(K5&lt;&gt;"",2/3,0)+IF(L5&lt;&gt;"",1,0))*O$4*20*Q5/SUM(Q$5:Q$10)</f>
        <v>0</v>
      </c>
      <c r="S5" s="96"/>
      <c r="T5" s="102">
        <f aca="true" t="shared" si="3" ref="T5:T27">COUNTA(H5:L5)</f>
        <v>0</v>
      </c>
      <c r="U5" s="97">
        <f aca="true" t="shared" si="4" ref="U5:U10">COUNTBLANK(M5)</f>
        <v>0</v>
      </c>
      <c r="V5" s="101"/>
    </row>
    <row r="6" spans="1:22" ht="26.25" customHeight="1">
      <c r="A6" s="191"/>
      <c r="B6" s="194"/>
      <c r="C6" s="204" t="s">
        <v>20</v>
      </c>
      <c r="D6" s="205" t="s">
        <v>20</v>
      </c>
      <c r="E6" s="205" t="s">
        <v>20</v>
      </c>
      <c r="F6" s="205" t="s">
        <v>20</v>
      </c>
      <c r="G6" s="206" t="s">
        <v>20</v>
      </c>
      <c r="H6" s="69"/>
      <c r="I6" s="53"/>
      <c r="J6" s="48"/>
      <c r="K6" s="48"/>
      <c r="L6" s="47"/>
      <c r="M6" s="11" t="str">
        <f t="shared" si="0"/>
        <v>◄</v>
      </c>
      <c r="N6" s="33"/>
      <c r="O6" s="36">
        <v>2</v>
      </c>
      <c r="P6" s="232"/>
      <c r="Q6" s="100">
        <f t="shared" si="1"/>
        <v>2</v>
      </c>
      <c r="R6" s="101">
        <f t="shared" si="2"/>
        <v>0</v>
      </c>
      <c r="S6" s="96"/>
      <c r="T6" s="102">
        <f t="shared" si="3"/>
        <v>0</v>
      </c>
      <c r="U6" s="97">
        <f t="shared" si="4"/>
        <v>0</v>
      </c>
      <c r="V6" s="101"/>
    </row>
    <row r="7" spans="1:22" ht="26.25" customHeight="1">
      <c r="A7" s="191"/>
      <c r="B7" s="194"/>
      <c r="C7" s="187" t="s">
        <v>21</v>
      </c>
      <c r="D7" s="188" t="s">
        <v>21</v>
      </c>
      <c r="E7" s="188" t="s">
        <v>21</v>
      </c>
      <c r="F7" s="188" t="s">
        <v>21</v>
      </c>
      <c r="G7" s="189" t="s">
        <v>21</v>
      </c>
      <c r="H7" s="70"/>
      <c r="I7" s="57"/>
      <c r="J7" s="44"/>
      <c r="K7" s="44"/>
      <c r="L7" s="46"/>
      <c r="M7" s="11" t="str">
        <f t="shared" si="0"/>
        <v>◄</v>
      </c>
      <c r="N7" s="33"/>
      <c r="O7" s="36">
        <v>2</v>
      </c>
      <c r="P7" s="232"/>
      <c r="Q7" s="100">
        <f t="shared" si="1"/>
        <v>2</v>
      </c>
      <c r="R7" s="101">
        <f t="shared" si="2"/>
        <v>0</v>
      </c>
      <c r="S7" s="96"/>
      <c r="T7" s="102">
        <f t="shared" si="3"/>
        <v>0</v>
      </c>
      <c r="U7" s="97">
        <f t="shared" si="4"/>
        <v>0</v>
      </c>
      <c r="V7" s="101"/>
    </row>
    <row r="8" spans="1:22" ht="26.25" customHeight="1">
      <c r="A8" s="191"/>
      <c r="B8" s="194"/>
      <c r="C8" s="204" t="s">
        <v>22</v>
      </c>
      <c r="D8" s="205" t="s">
        <v>22</v>
      </c>
      <c r="E8" s="205" t="s">
        <v>22</v>
      </c>
      <c r="F8" s="205" t="s">
        <v>22</v>
      </c>
      <c r="G8" s="206" t="s">
        <v>22</v>
      </c>
      <c r="H8" s="71"/>
      <c r="I8" s="53"/>
      <c r="J8" s="48"/>
      <c r="K8" s="48"/>
      <c r="L8" s="47"/>
      <c r="M8" s="11" t="str">
        <f t="shared" si="0"/>
        <v>◄</v>
      </c>
      <c r="N8" s="33"/>
      <c r="O8" s="36">
        <v>1</v>
      </c>
      <c r="P8" s="232"/>
      <c r="Q8" s="100">
        <f t="shared" si="1"/>
        <v>1</v>
      </c>
      <c r="R8" s="101">
        <f t="shared" si="2"/>
        <v>0</v>
      </c>
      <c r="S8" s="96"/>
      <c r="T8" s="102">
        <f t="shared" si="3"/>
        <v>0</v>
      </c>
      <c r="U8" s="97">
        <f t="shared" si="4"/>
        <v>0</v>
      </c>
      <c r="V8" s="101"/>
    </row>
    <row r="9" spans="1:22" ht="26.25" customHeight="1">
      <c r="A9" s="192"/>
      <c r="B9" s="195"/>
      <c r="C9" s="187" t="s">
        <v>23</v>
      </c>
      <c r="D9" s="188" t="s">
        <v>23</v>
      </c>
      <c r="E9" s="188" t="s">
        <v>23</v>
      </c>
      <c r="F9" s="188" t="s">
        <v>23</v>
      </c>
      <c r="G9" s="189" t="s">
        <v>23</v>
      </c>
      <c r="H9" s="59"/>
      <c r="I9" s="58"/>
      <c r="J9" s="44"/>
      <c r="K9" s="45"/>
      <c r="L9" s="46"/>
      <c r="M9" s="11" t="str">
        <f t="shared" si="0"/>
        <v>◄</v>
      </c>
      <c r="N9" s="33"/>
      <c r="O9" s="36">
        <v>1</v>
      </c>
      <c r="P9" s="232"/>
      <c r="Q9" s="100">
        <f t="shared" si="1"/>
        <v>1</v>
      </c>
      <c r="R9" s="101">
        <f t="shared" si="2"/>
        <v>0</v>
      </c>
      <c r="S9" s="96"/>
      <c r="T9" s="102">
        <f t="shared" si="3"/>
        <v>0</v>
      </c>
      <c r="U9" s="97">
        <f t="shared" si="4"/>
        <v>0</v>
      </c>
      <c r="V9" s="101"/>
    </row>
    <row r="10" spans="1:22" ht="26.25" customHeight="1">
      <c r="A10" s="84" t="s">
        <v>25</v>
      </c>
      <c r="B10" s="121" t="s">
        <v>26</v>
      </c>
      <c r="C10" s="204" t="s">
        <v>24</v>
      </c>
      <c r="D10" s="205" t="s">
        <v>24</v>
      </c>
      <c r="E10" s="205" t="s">
        <v>24</v>
      </c>
      <c r="F10" s="205" t="s">
        <v>24</v>
      </c>
      <c r="G10" s="206" t="s">
        <v>24</v>
      </c>
      <c r="H10" s="71"/>
      <c r="I10" s="53"/>
      <c r="J10" s="48"/>
      <c r="K10" s="48"/>
      <c r="L10" s="47"/>
      <c r="M10" s="11" t="str">
        <f t="shared" si="0"/>
        <v>◄</v>
      </c>
      <c r="N10" s="33"/>
      <c r="O10" s="36">
        <v>1</v>
      </c>
      <c r="P10" s="132">
        <f>R10</f>
        <v>0</v>
      </c>
      <c r="Q10" s="100">
        <f t="shared" si="1"/>
        <v>1</v>
      </c>
      <c r="R10" s="101">
        <f t="shared" si="2"/>
        <v>0</v>
      </c>
      <c r="S10" s="96"/>
      <c r="T10" s="102">
        <f t="shared" si="3"/>
        <v>0</v>
      </c>
      <c r="U10" s="97">
        <f t="shared" si="4"/>
        <v>0</v>
      </c>
      <c r="V10" s="101"/>
    </row>
    <row r="11" spans="1:22" ht="15.75" customHeight="1">
      <c r="A11" s="233" t="s">
        <v>101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5"/>
      <c r="N11" s="34"/>
      <c r="O11" s="35">
        <v>0.2</v>
      </c>
      <c r="P11" s="104">
        <f>SUM(P12:P15)</f>
        <v>0</v>
      </c>
      <c r="Q11" s="94">
        <f>SUM(Q12:Q15)</f>
        <v>5</v>
      </c>
      <c r="R11" s="95">
        <f>SUM(R12:R15)</f>
        <v>0</v>
      </c>
      <c r="S11" s="96"/>
      <c r="T11" s="103"/>
      <c r="U11" s="97"/>
      <c r="V11" s="101"/>
    </row>
    <row r="12" spans="1:23" s="19" customFormat="1" ht="23.25" customHeight="1">
      <c r="A12" s="83" t="s">
        <v>27</v>
      </c>
      <c r="B12" s="120" t="s">
        <v>92</v>
      </c>
      <c r="C12" s="204" t="s">
        <v>29</v>
      </c>
      <c r="D12" s="205" t="s">
        <v>28</v>
      </c>
      <c r="E12" s="205" t="s">
        <v>29</v>
      </c>
      <c r="F12" s="205" t="s">
        <v>28</v>
      </c>
      <c r="G12" s="206" t="s">
        <v>29</v>
      </c>
      <c r="H12" s="71"/>
      <c r="I12" s="53"/>
      <c r="J12" s="48"/>
      <c r="K12" s="48"/>
      <c r="L12" s="48"/>
      <c r="M12" s="11" t="str">
        <f t="shared" si="0"/>
        <v>◄</v>
      </c>
      <c r="N12" s="33"/>
      <c r="O12" s="36">
        <v>2</v>
      </c>
      <c r="P12" s="132">
        <f>R12</f>
        <v>0</v>
      </c>
      <c r="Q12" s="100">
        <f aca="true" t="shared" si="5" ref="Q12:Q27">IF(H12&lt;&gt;"",0,O12)</f>
        <v>2</v>
      </c>
      <c r="R12" s="101">
        <f>(IF(J12&lt;&gt;"",1/3,0)+IF(K12&lt;&gt;"",2/3,0)+IF(L12&lt;&gt;"",1,0))*O$11*20*Q12/SUM(Q$12:Q$15)</f>
        <v>0</v>
      </c>
      <c r="S12" s="96"/>
      <c r="T12" s="102">
        <f>COUNTA(H12:L12)</f>
        <v>0</v>
      </c>
      <c r="U12" s="97">
        <f aca="true" t="shared" si="6" ref="U12:U22">COUNTBLANK(M12)</f>
        <v>0</v>
      </c>
      <c r="V12" s="101"/>
      <c r="W12" s="129"/>
    </row>
    <row r="13" spans="1:23" s="19" customFormat="1" ht="23.25" customHeight="1">
      <c r="A13" s="242" t="s">
        <v>34</v>
      </c>
      <c r="B13" s="239" t="s">
        <v>33</v>
      </c>
      <c r="C13" s="237" t="s">
        <v>93</v>
      </c>
      <c r="D13" s="237" t="s">
        <v>30</v>
      </c>
      <c r="E13" s="237" t="s">
        <v>30</v>
      </c>
      <c r="F13" s="237" t="s">
        <v>30</v>
      </c>
      <c r="G13" s="237" t="s">
        <v>30</v>
      </c>
      <c r="H13" s="59"/>
      <c r="I13" s="58"/>
      <c r="J13" s="45"/>
      <c r="K13" s="45"/>
      <c r="L13" s="45"/>
      <c r="M13" s="11" t="str">
        <f t="shared" si="0"/>
        <v>◄</v>
      </c>
      <c r="N13" s="33"/>
      <c r="O13" s="36">
        <v>1</v>
      </c>
      <c r="P13" s="232">
        <f>SUM(R13:R15)</f>
        <v>0</v>
      </c>
      <c r="Q13" s="100">
        <f t="shared" si="5"/>
        <v>1</v>
      </c>
      <c r="R13" s="101">
        <f>(IF(J13&lt;&gt;"",1/3,0)+IF(K13&lt;&gt;"",2/3,0)+IF(L13&lt;&gt;"",1,0))*O$11*20*Q13/SUM(Q$12:Q$15)</f>
        <v>0</v>
      </c>
      <c r="S13" s="96"/>
      <c r="T13" s="102">
        <f t="shared" si="3"/>
        <v>0</v>
      </c>
      <c r="U13" s="97">
        <f t="shared" si="6"/>
        <v>0</v>
      </c>
      <c r="V13" s="101"/>
      <c r="W13" s="129"/>
    </row>
    <row r="14" spans="1:23" s="19" customFormat="1" ht="25.5" customHeight="1">
      <c r="A14" s="242"/>
      <c r="B14" s="240"/>
      <c r="C14" s="236" t="s">
        <v>94</v>
      </c>
      <c r="D14" s="236" t="s">
        <v>31</v>
      </c>
      <c r="E14" s="236" t="s">
        <v>31</v>
      </c>
      <c r="F14" s="236" t="s">
        <v>31</v>
      </c>
      <c r="G14" s="236" t="s">
        <v>31</v>
      </c>
      <c r="H14" s="69"/>
      <c r="I14" s="53"/>
      <c r="J14" s="48"/>
      <c r="K14" s="2"/>
      <c r="L14" s="48"/>
      <c r="M14" s="11" t="str">
        <f t="shared" si="0"/>
        <v>◄</v>
      </c>
      <c r="N14" s="33"/>
      <c r="O14" s="36">
        <v>1</v>
      </c>
      <c r="P14" s="232"/>
      <c r="Q14" s="100">
        <f t="shared" si="5"/>
        <v>1</v>
      </c>
      <c r="R14" s="101">
        <f>(IF(J14&lt;&gt;"",1/3,0)+IF(K14&lt;&gt;"",2/3,0)+IF(L14&lt;&gt;"",1,0))*O$11*20*Q14/SUM(Q$12:Q$15)</f>
        <v>0</v>
      </c>
      <c r="S14" s="96"/>
      <c r="T14" s="102">
        <f t="shared" si="3"/>
        <v>0</v>
      </c>
      <c r="U14" s="97">
        <f t="shared" si="6"/>
        <v>0</v>
      </c>
      <c r="V14" s="101"/>
      <c r="W14" s="129"/>
    </row>
    <row r="15" spans="1:23" s="19" customFormat="1" ht="23.25" customHeight="1">
      <c r="A15" s="226"/>
      <c r="B15" s="241"/>
      <c r="C15" s="187" t="s">
        <v>32</v>
      </c>
      <c r="D15" s="188" t="s">
        <v>32</v>
      </c>
      <c r="E15" s="188" t="s">
        <v>32</v>
      </c>
      <c r="F15" s="188" t="s">
        <v>32</v>
      </c>
      <c r="G15" s="189" t="s">
        <v>32</v>
      </c>
      <c r="H15" s="72"/>
      <c r="I15" s="58"/>
      <c r="J15" s="45"/>
      <c r="K15" s="45"/>
      <c r="L15" s="45"/>
      <c r="M15" s="11" t="str">
        <f t="shared" si="0"/>
        <v>◄</v>
      </c>
      <c r="N15" s="33"/>
      <c r="O15" s="36">
        <v>1</v>
      </c>
      <c r="P15" s="232"/>
      <c r="Q15" s="100">
        <f t="shared" si="5"/>
        <v>1</v>
      </c>
      <c r="R15" s="101">
        <f>(IF(J15&lt;&gt;"",1/3,0)+IF(K15&lt;&gt;"",2/3,0)+IF(L15&lt;&gt;"",1,0))*O$11*20*Q15/SUM(Q$12:Q$15)</f>
        <v>0</v>
      </c>
      <c r="S15" s="96"/>
      <c r="T15" s="102">
        <f t="shared" si="3"/>
        <v>0</v>
      </c>
      <c r="U15" s="97">
        <f t="shared" si="6"/>
        <v>0</v>
      </c>
      <c r="V15" s="101"/>
      <c r="W15" s="129"/>
    </row>
    <row r="16" spans="1:22" ht="15.75" customHeight="1">
      <c r="A16" s="233" t="s">
        <v>35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  <c r="N16" s="34"/>
      <c r="O16" s="35">
        <v>0.1</v>
      </c>
      <c r="P16" s="104">
        <f>SUM(P17:P22)</f>
        <v>0</v>
      </c>
      <c r="Q16" s="94">
        <f>SUM(Q17:Q22)</f>
        <v>6</v>
      </c>
      <c r="R16" s="95">
        <f>SUM(R17:R22)</f>
        <v>0</v>
      </c>
      <c r="S16" s="96"/>
      <c r="T16" s="103"/>
      <c r="U16" s="97"/>
      <c r="V16" s="101"/>
    </row>
    <row r="17" spans="1:23" s="19" customFormat="1" ht="23.25" customHeight="1">
      <c r="A17" s="269" t="s">
        <v>37</v>
      </c>
      <c r="B17" s="187" t="s">
        <v>36</v>
      </c>
      <c r="C17" s="204" t="s">
        <v>95</v>
      </c>
      <c r="D17" s="205" t="s">
        <v>40</v>
      </c>
      <c r="E17" s="205" t="s">
        <v>40</v>
      </c>
      <c r="F17" s="205" t="s">
        <v>40</v>
      </c>
      <c r="G17" s="206" t="s">
        <v>40</v>
      </c>
      <c r="H17" s="71"/>
      <c r="I17" s="53"/>
      <c r="J17" s="48"/>
      <c r="K17" s="48"/>
      <c r="L17" s="48"/>
      <c r="M17" s="11" t="str">
        <f t="shared" si="0"/>
        <v>◄</v>
      </c>
      <c r="N17" s="33"/>
      <c r="O17" s="36">
        <v>1</v>
      </c>
      <c r="P17" s="232">
        <f>SUM(R17:R19)</f>
        <v>0</v>
      </c>
      <c r="Q17" s="100">
        <f t="shared" si="5"/>
        <v>1</v>
      </c>
      <c r="R17" s="101">
        <f aca="true" t="shared" si="7" ref="R17:R22">(IF(J17&lt;&gt;"",1/3,0)+IF(K17&lt;&gt;"",2/3,0)+IF(L17&lt;&gt;"",1,0))*O$16*20*Q17/SUM(Q$17:Q$22)</f>
        <v>0</v>
      </c>
      <c r="S17" s="96"/>
      <c r="T17" s="102">
        <f t="shared" si="3"/>
        <v>0</v>
      </c>
      <c r="U17" s="97">
        <f t="shared" si="6"/>
        <v>0</v>
      </c>
      <c r="V17" s="101"/>
      <c r="W17" s="129"/>
    </row>
    <row r="18" spans="1:23" s="19" customFormat="1" ht="23.25" customHeight="1">
      <c r="A18" s="269"/>
      <c r="B18" s="187"/>
      <c r="C18" s="187" t="s">
        <v>87</v>
      </c>
      <c r="D18" s="188" t="s">
        <v>41</v>
      </c>
      <c r="E18" s="188" t="s">
        <v>41</v>
      </c>
      <c r="F18" s="188" t="s">
        <v>41</v>
      </c>
      <c r="G18" s="189" t="s">
        <v>41</v>
      </c>
      <c r="H18" s="59"/>
      <c r="I18" s="58"/>
      <c r="J18" s="45"/>
      <c r="K18" s="45"/>
      <c r="L18" s="45"/>
      <c r="M18" s="11" t="str">
        <f t="shared" si="0"/>
        <v>◄</v>
      </c>
      <c r="N18" s="33"/>
      <c r="O18" s="36">
        <v>1</v>
      </c>
      <c r="P18" s="232"/>
      <c r="Q18" s="100">
        <f t="shared" si="5"/>
        <v>1</v>
      </c>
      <c r="R18" s="101">
        <f t="shared" si="7"/>
        <v>0</v>
      </c>
      <c r="S18" s="96"/>
      <c r="T18" s="102">
        <f t="shared" si="3"/>
        <v>0</v>
      </c>
      <c r="U18" s="97">
        <f t="shared" si="6"/>
        <v>0</v>
      </c>
      <c r="V18" s="101"/>
      <c r="W18" s="129"/>
    </row>
    <row r="19" spans="1:23" s="19" customFormat="1" ht="23.25" customHeight="1">
      <c r="A19" s="269"/>
      <c r="B19" s="187"/>
      <c r="C19" s="204" t="s">
        <v>42</v>
      </c>
      <c r="D19" s="205"/>
      <c r="E19" s="205"/>
      <c r="F19" s="205"/>
      <c r="G19" s="206"/>
      <c r="H19" s="71"/>
      <c r="I19" s="53"/>
      <c r="J19" s="48"/>
      <c r="K19" s="48"/>
      <c r="L19" s="48"/>
      <c r="M19" s="11" t="str">
        <f t="shared" si="0"/>
        <v>◄</v>
      </c>
      <c r="N19" s="33"/>
      <c r="O19" s="36">
        <v>1</v>
      </c>
      <c r="P19" s="232"/>
      <c r="Q19" s="100">
        <f t="shared" si="5"/>
        <v>1</v>
      </c>
      <c r="R19" s="101">
        <f t="shared" si="7"/>
        <v>0</v>
      </c>
      <c r="S19" s="96"/>
      <c r="T19" s="102">
        <f t="shared" si="3"/>
        <v>0</v>
      </c>
      <c r="U19" s="97">
        <f t="shared" si="6"/>
        <v>0</v>
      </c>
      <c r="V19" s="101"/>
      <c r="W19" s="129"/>
    </row>
    <row r="20" spans="1:23" s="19" customFormat="1" ht="23.25" customHeight="1">
      <c r="A20" s="83" t="s">
        <v>39</v>
      </c>
      <c r="B20" s="146" t="s">
        <v>38</v>
      </c>
      <c r="C20" s="187" t="s">
        <v>43</v>
      </c>
      <c r="D20" s="188" t="s">
        <v>43</v>
      </c>
      <c r="E20" s="188" t="s">
        <v>43</v>
      </c>
      <c r="F20" s="188" t="s">
        <v>43</v>
      </c>
      <c r="G20" s="189" t="s">
        <v>43</v>
      </c>
      <c r="H20" s="59"/>
      <c r="I20" s="58"/>
      <c r="J20" s="45"/>
      <c r="K20" s="45"/>
      <c r="L20" s="45"/>
      <c r="M20" s="11" t="str">
        <f t="shared" si="0"/>
        <v>◄</v>
      </c>
      <c r="N20" s="33"/>
      <c r="O20" s="36">
        <v>1</v>
      </c>
      <c r="P20" s="132">
        <f>R20</f>
        <v>0</v>
      </c>
      <c r="Q20" s="100">
        <f t="shared" si="5"/>
        <v>1</v>
      </c>
      <c r="R20" s="101">
        <f t="shared" si="7"/>
        <v>0</v>
      </c>
      <c r="S20" s="96"/>
      <c r="T20" s="102">
        <f t="shared" si="3"/>
        <v>0</v>
      </c>
      <c r="U20" s="97">
        <f t="shared" si="6"/>
        <v>0</v>
      </c>
      <c r="V20" s="101"/>
      <c r="W20" s="129"/>
    </row>
    <row r="21" spans="1:23" s="19" customFormat="1" ht="23.25" customHeight="1">
      <c r="A21" s="270" t="s">
        <v>99</v>
      </c>
      <c r="B21" s="243" t="s">
        <v>100</v>
      </c>
      <c r="C21" s="245" t="s">
        <v>104</v>
      </c>
      <c r="D21" s="246"/>
      <c r="E21" s="246"/>
      <c r="F21" s="246"/>
      <c r="G21" s="247"/>
      <c r="H21" s="133"/>
      <c r="I21" s="134"/>
      <c r="J21" s="48"/>
      <c r="K21" s="48"/>
      <c r="L21" s="48"/>
      <c r="M21" s="11" t="str">
        <f t="shared" si="0"/>
        <v>◄</v>
      </c>
      <c r="N21" s="33"/>
      <c r="O21" s="36">
        <v>1</v>
      </c>
      <c r="P21" s="248">
        <f>SUM(R21:R22)</f>
        <v>0</v>
      </c>
      <c r="Q21" s="100">
        <f t="shared" si="5"/>
        <v>1</v>
      </c>
      <c r="R21" s="101">
        <f t="shared" si="7"/>
        <v>0</v>
      </c>
      <c r="S21" s="96"/>
      <c r="T21" s="102">
        <f>COUNTA(H21:L21)</f>
        <v>0</v>
      </c>
      <c r="U21" s="97">
        <f>COUNTBLANK(M21)</f>
        <v>0</v>
      </c>
      <c r="V21" s="101"/>
      <c r="W21" s="129"/>
    </row>
    <row r="22" spans="1:36" s="144" customFormat="1" ht="23.25" customHeight="1">
      <c r="A22" s="271"/>
      <c r="B22" s="244"/>
      <c r="C22" s="187" t="s">
        <v>105</v>
      </c>
      <c r="D22" s="188" t="s">
        <v>43</v>
      </c>
      <c r="E22" s="188" t="s">
        <v>43</v>
      </c>
      <c r="F22" s="188" t="s">
        <v>43</v>
      </c>
      <c r="G22" s="189" t="s">
        <v>43</v>
      </c>
      <c r="H22" s="59"/>
      <c r="I22" s="58"/>
      <c r="J22" s="45"/>
      <c r="K22" s="45"/>
      <c r="L22" s="45"/>
      <c r="M22" s="135" t="str">
        <f t="shared" si="0"/>
        <v>◄</v>
      </c>
      <c r="N22" s="136"/>
      <c r="O22" s="36">
        <v>1</v>
      </c>
      <c r="P22" s="248"/>
      <c r="Q22" s="137">
        <f t="shared" si="5"/>
        <v>1</v>
      </c>
      <c r="R22" s="101">
        <f t="shared" si="7"/>
        <v>0</v>
      </c>
      <c r="S22" s="139"/>
      <c r="T22" s="140">
        <f t="shared" si="3"/>
        <v>0</v>
      </c>
      <c r="U22" s="141">
        <f t="shared" si="6"/>
        <v>0</v>
      </c>
      <c r="V22" s="138"/>
      <c r="W22" s="145"/>
      <c r="X22" s="142"/>
      <c r="Y22" s="142"/>
      <c r="Z22" s="142"/>
      <c r="AA22" s="142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22" ht="14.25" customHeight="1">
      <c r="A23" s="233" t="s">
        <v>44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  <c r="N23" s="34"/>
      <c r="O23" s="35">
        <v>0.1</v>
      </c>
      <c r="P23" s="104">
        <f>SUM(P24:P28)</f>
        <v>0</v>
      </c>
      <c r="Q23" s="94">
        <f>SUM(Q24:Q28)</f>
        <v>5</v>
      </c>
      <c r="R23" s="95">
        <f>SUM(R24:R28)</f>
        <v>0</v>
      </c>
      <c r="S23" s="96"/>
      <c r="T23" s="103"/>
      <c r="U23" s="97"/>
      <c r="V23" s="101"/>
    </row>
    <row r="24" spans="1:22" ht="24.75" customHeight="1">
      <c r="A24" s="77" t="s">
        <v>45</v>
      </c>
      <c r="B24" s="122" t="s">
        <v>48</v>
      </c>
      <c r="C24" s="204" t="s">
        <v>51</v>
      </c>
      <c r="D24" s="205" t="s">
        <v>51</v>
      </c>
      <c r="E24" s="205" t="s">
        <v>51</v>
      </c>
      <c r="F24" s="205" t="s">
        <v>51</v>
      </c>
      <c r="G24" s="206" t="s">
        <v>51</v>
      </c>
      <c r="H24" s="71"/>
      <c r="I24" s="53"/>
      <c r="J24" s="48"/>
      <c r="K24" s="48"/>
      <c r="L24" s="60"/>
      <c r="M24" s="11" t="str">
        <f t="shared" si="0"/>
        <v>◄</v>
      </c>
      <c r="N24" s="33"/>
      <c r="O24" s="37">
        <v>1</v>
      </c>
      <c r="P24" s="131">
        <f>R24</f>
        <v>0</v>
      </c>
      <c r="Q24" s="100">
        <f t="shared" si="5"/>
        <v>1</v>
      </c>
      <c r="R24" s="101">
        <f>(IF(J24&lt;&gt;"",1/3,0)+IF(K24&lt;&gt;"",2/3,0)+IF(L24&lt;&gt;"",1,0))*O$23*20*Q24/SUM(Q$24:Q$28)</f>
        <v>0</v>
      </c>
      <c r="S24" s="96"/>
      <c r="T24" s="102">
        <f>COUNTA(H24:L24)</f>
        <v>0</v>
      </c>
      <c r="U24" s="97">
        <f>COUNTBLANK(M24)</f>
        <v>0</v>
      </c>
      <c r="V24" s="101"/>
    </row>
    <row r="25" spans="1:22" ht="24.75" customHeight="1">
      <c r="A25" s="225" t="s">
        <v>46</v>
      </c>
      <c r="B25" s="193" t="s">
        <v>49</v>
      </c>
      <c r="C25" s="187" t="s">
        <v>52</v>
      </c>
      <c r="D25" s="188" t="s">
        <v>52</v>
      </c>
      <c r="E25" s="188" t="s">
        <v>52</v>
      </c>
      <c r="F25" s="188" t="s">
        <v>52</v>
      </c>
      <c r="G25" s="189" t="s">
        <v>52</v>
      </c>
      <c r="H25" s="59"/>
      <c r="I25" s="59"/>
      <c r="J25" s="130"/>
      <c r="K25" s="130"/>
      <c r="L25" s="49"/>
      <c r="M25" s="11" t="str">
        <f t="shared" si="0"/>
        <v>◄</v>
      </c>
      <c r="N25" s="33"/>
      <c r="O25" s="37">
        <v>1</v>
      </c>
      <c r="P25" s="238">
        <f>SUM(R25:R26)</f>
        <v>0</v>
      </c>
      <c r="Q25" s="100">
        <f t="shared" si="5"/>
        <v>1</v>
      </c>
      <c r="R25" s="101">
        <f>(IF(J25&lt;&gt;"",1/3,0)+IF(K25&lt;&gt;"",2/3,0)+IF(L25&lt;&gt;"",1,0))*O$23*20*Q25/SUM(Q$24:Q$28)</f>
        <v>0</v>
      </c>
      <c r="S25" s="96"/>
      <c r="T25" s="102">
        <f>COUNTA(H25:L25)</f>
        <v>0</v>
      </c>
      <c r="U25" s="97">
        <f>COUNTBLANK(M25)</f>
        <v>0</v>
      </c>
      <c r="V25" s="101"/>
    </row>
    <row r="26" spans="1:22" ht="24.75" customHeight="1">
      <c r="A26" s="226"/>
      <c r="B26" s="194"/>
      <c r="C26" s="204" t="s">
        <v>53</v>
      </c>
      <c r="D26" s="205" t="s">
        <v>53</v>
      </c>
      <c r="E26" s="205" t="s">
        <v>53</v>
      </c>
      <c r="F26" s="205" t="s">
        <v>53</v>
      </c>
      <c r="G26" s="206" t="s">
        <v>53</v>
      </c>
      <c r="H26" s="71"/>
      <c r="I26" s="53"/>
      <c r="J26" s="48"/>
      <c r="K26" s="48"/>
      <c r="L26" s="60"/>
      <c r="M26" s="11" t="str">
        <f t="shared" si="0"/>
        <v>◄</v>
      </c>
      <c r="N26" s="33"/>
      <c r="O26" s="37">
        <v>1</v>
      </c>
      <c r="P26" s="238"/>
      <c r="Q26" s="100">
        <f t="shared" si="5"/>
        <v>1</v>
      </c>
      <c r="R26" s="101">
        <f>(IF(J26&lt;&gt;"",1/3,0)+IF(K26&lt;&gt;"",2/3,0)+IF(L26&lt;&gt;"",1,0))*O$23*20*Q26/SUM(Q$24:Q$28)</f>
        <v>0</v>
      </c>
      <c r="S26" s="96"/>
      <c r="T26" s="102">
        <f t="shared" si="3"/>
        <v>0</v>
      </c>
      <c r="U26" s="97">
        <f>COUNTBLANK(M26)</f>
        <v>0</v>
      </c>
      <c r="V26" s="101"/>
    </row>
    <row r="27" spans="1:22" ht="24.75" customHeight="1">
      <c r="A27" s="225" t="s">
        <v>47</v>
      </c>
      <c r="B27" s="229" t="s">
        <v>50</v>
      </c>
      <c r="C27" s="187" t="s">
        <v>54</v>
      </c>
      <c r="D27" s="188" t="s">
        <v>54</v>
      </c>
      <c r="E27" s="188" t="s">
        <v>54</v>
      </c>
      <c r="F27" s="188" t="s">
        <v>54</v>
      </c>
      <c r="G27" s="189" t="s">
        <v>54</v>
      </c>
      <c r="H27" s="72"/>
      <c r="I27" s="59"/>
      <c r="J27" s="130"/>
      <c r="K27" s="130"/>
      <c r="L27" s="49"/>
      <c r="M27" s="11" t="str">
        <f t="shared" si="0"/>
        <v>◄</v>
      </c>
      <c r="N27" s="33"/>
      <c r="O27" s="37">
        <v>1</v>
      </c>
      <c r="P27" s="238">
        <f>SUM(R27:R28)</f>
        <v>0</v>
      </c>
      <c r="Q27" s="100">
        <f t="shared" si="5"/>
        <v>1</v>
      </c>
      <c r="R27" s="101">
        <f>(IF(J27&lt;&gt;"",1/3,0)+IF(K27&lt;&gt;"",2/3,0)+IF(L27&lt;&gt;"",1,0))*O$23*20*Q27/SUM(Q$24:Q$28)</f>
        <v>0</v>
      </c>
      <c r="S27" s="96"/>
      <c r="T27" s="102">
        <f t="shared" si="3"/>
        <v>0</v>
      </c>
      <c r="U27" s="97">
        <f>COUNTBLANK(M27)</f>
        <v>0</v>
      </c>
      <c r="V27" s="101"/>
    </row>
    <row r="28" spans="1:22" ht="24.75" customHeight="1">
      <c r="A28" s="226"/>
      <c r="B28" s="229"/>
      <c r="C28" s="204" t="s">
        <v>96</v>
      </c>
      <c r="D28" s="205" t="s">
        <v>55</v>
      </c>
      <c r="E28" s="205" t="s">
        <v>55</v>
      </c>
      <c r="F28" s="205" t="s">
        <v>55</v>
      </c>
      <c r="G28" s="206" t="s">
        <v>55</v>
      </c>
      <c r="H28" s="71"/>
      <c r="I28" s="53"/>
      <c r="J28" s="48"/>
      <c r="K28" s="48"/>
      <c r="L28" s="60"/>
      <c r="M28" s="11" t="str">
        <f t="shared" si="0"/>
        <v>◄</v>
      </c>
      <c r="N28" s="33"/>
      <c r="O28" s="37">
        <v>1</v>
      </c>
      <c r="P28" s="238"/>
      <c r="Q28" s="100">
        <f>IF(H28&lt;&gt;"",0,O28)</f>
        <v>1</v>
      </c>
      <c r="R28" s="101">
        <f>(IF(J28&lt;&gt;"",1/3,0)+IF(K28&lt;&gt;"",2/3,0)+IF(L28&lt;&gt;"",1,0))*O$23*20*Q28/SUM(Q$24:Q$28)</f>
        <v>0</v>
      </c>
      <c r="S28" s="96"/>
      <c r="T28" s="102">
        <f>COUNTA(H28:L28)</f>
        <v>0</v>
      </c>
      <c r="U28" s="97">
        <f>COUNTBLANK(M28)</f>
        <v>0</v>
      </c>
      <c r="V28" s="101"/>
    </row>
    <row r="29" spans="1:22" ht="24.75" customHeight="1">
      <c r="A29" s="26"/>
      <c r="B29" s="38"/>
      <c r="C29" s="230" t="s">
        <v>56</v>
      </c>
      <c r="D29" s="231"/>
      <c r="E29" s="231"/>
      <c r="F29" s="231"/>
      <c r="G29" s="231"/>
      <c r="H29" s="280">
        <f>Q4/SUM(O5:O10)</f>
        <v>1</v>
      </c>
      <c r="I29" s="281"/>
      <c r="J29" s="281"/>
      <c r="K29" s="281"/>
      <c r="L29" s="281"/>
      <c r="M29" s="40"/>
      <c r="N29" s="39"/>
      <c r="O29" s="41"/>
      <c r="P29" s="150"/>
      <c r="Q29" s="100"/>
      <c r="R29" s="101"/>
      <c r="S29" s="96"/>
      <c r="T29" s="102"/>
      <c r="V29" s="101"/>
    </row>
    <row r="30" spans="1:22" ht="24.75" customHeight="1">
      <c r="A30" s="26"/>
      <c r="B30" s="38"/>
      <c r="C30" s="265" t="s">
        <v>57</v>
      </c>
      <c r="D30" s="266"/>
      <c r="E30" s="266"/>
      <c r="F30" s="266"/>
      <c r="G30" s="266"/>
      <c r="H30" s="219">
        <f>Q11/SUM(O12:O15)</f>
        <v>1</v>
      </c>
      <c r="I30" s="220"/>
      <c r="J30" s="220"/>
      <c r="K30" s="220"/>
      <c r="L30" s="220"/>
      <c r="M30" s="40"/>
      <c r="N30" s="39"/>
      <c r="O30" s="41"/>
      <c r="P30" s="150"/>
      <c r="Q30" s="100"/>
      <c r="R30" s="101"/>
      <c r="S30" s="96"/>
      <c r="T30" s="102"/>
      <c r="U30" s="97"/>
      <c r="V30" s="101"/>
    </row>
    <row r="31" spans="1:22" ht="24.75" customHeight="1">
      <c r="A31" s="26"/>
      <c r="B31" s="38"/>
      <c r="C31" s="265" t="s">
        <v>58</v>
      </c>
      <c r="D31" s="266"/>
      <c r="E31" s="266"/>
      <c r="F31" s="266"/>
      <c r="G31" s="266"/>
      <c r="H31" s="219">
        <f>Q16/SUM(O17:O22)</f>
        <v>1</v>
      </c>
      <c r="I31" s="220"/>
      <c r="J31" s="220"/>
      <c r="K31" s="220"/>
      <c r="L31" s="220"/>
      <c r="M31" s="40"/>
      <c r="N31" s="39"/>
      <c r="O31" s="41"/>
      <c r="P31" s="150"/>
      <c r="Q31" s="100"/>
      <c r="R31" s="101"/>
      <c r="S31" s="96"/>
      <c r="T31" s="102"/>
      <c r="U31" s="97"/>
      <c r="V31" s="101"/>
    </row>
    <row r="32" spans="1:22" ht="24.75" customHeight="1">
      <c r="A32" s="26"/>
      <c r="B32" s="38"/>
      <c r="C32" s="265" t="s">
        <v>59</v>
      </c>
      <c r="D32" s="266"/>
      <c r="E32" s="266"/>
      <c r="F32" s="266"/>
      <c r="G32" s="266"/>
      <c r="H32" s="219">
        <f>Q23/SUM(O24:O28)</f>
        <v>1</v>
      </c>
      <c r="I32" s="220"/>
      <c r="J32" s="220"/>
      <c r="K32" s="220"/>
      <c r="L32" s="220"/>
      <c r="M32" s="40"/>
      <c r="N32" s="39"/>
      <c r="O32" s="41"/>
      <c r="P32" s="150"/>
      <c r="Q32" s="100"/>
      <c r="R32" s="101"/>
      <c r="S32" s="96"/>
      <c r="T32" s="102"/>
      <c r="U32" s="97"/>
      <c r="V32" s="101"/>
    </row>
    <row r="33" spans="1:23" ht="11.25" customHeight="1">
      <c r="A33" s="16"/>
      <c r="B33" s="217"/>
      <c r="C33" s="217"/>
      <c r="D33" s="217"/>
      <c r="E33" s="217"/>
      <c r="F33" s="217"/>
      <c r="G33" s="217"/>
      <c r="H33" s="63"/>
      <c r="I33" s="285"/>
      <c r="J33" s="286"/>
      <c r="K33" s="286"/>
      <c r="L33" s="287"/>
      <c r="M33" s="14"/>
      <c r="N33" s="14"/>
      <c r="O33" s="12"/>
      <c r="P33" s="147"/>
      <c r="Q33" s="151"/>
      <c r="R33" s="92"/>
      <c r="S33" s="92"/>
      <c r="T33" s="97"/>
      <c r="U33" s="97"/>
      <c r="W33" s="127"/>
    </row>
    <row r="34" spans="1:23" ht="35.25" customHeight="1" thickBot="1">
      <c r="A34" s="16"/>
      <c r="C34" s="282" t="s">
        <v>3</v>
      </c>
      <c r="D34" s="283"/>
      <c r="E34" s="283"/>
      <c r="F34" s="283"/>
      <c r="G34" s="283"/>
      <c r="H34" s="284"/>
      <c r="I34" s="218" t="str">
        <f>IF(OR(V4=0,H29&lt;0.5,H30&lt;0.5,H31&lt;0.5,H32&lt;0.5),"!",(P4+P11+P16+P23))</f>
        <v>!</v>
      </c>
      <c r="J34" s="218"/>
      <c r="K34" s="216" t="s">
        <v>60</v>
      </c>
      <c r="L34" s="216"/>
      <c r="M34" s="14"/>
      <c r="N34" s="14"/>
      <c r="O34" s="12"/>
      <c r="P34" s="147"/>
      <c r="Q34" s="92"/>
      <c r="R34" s="92"/>
      <c r="S34" s="92"/>
      <c r="T34" s="152"/>
      <c r="U34" s="97"/>
      <c r="W34" s="127"/>
    </row>
    <row r="35" spans="1:21" ht="32.25" customHeight="1" thickBot="1">
      <c r="A35" s="16"/>
      <c r="B35" s="6"/>
      <c r="C35" s="223" t="s">
        <v>62</v>
      </c>
      <c r="D35" s="224"/>
      <c r="E35" s="224"/>
      <c r="F35" s="224"/>
      <c r="G35" s="224"/>
      <c r="H35" s="224"/>
      <c r="I35" s="221"/>
      <c r="J35" s="222"/>
      <c r="K35" s="227" t="s">
        <v>60</v>
      </c>
      <c r="L35" s="228"/>
      <c r="M35" s="3"/>
      <c r="N35" s="3"/>
      <c r="O35" s="42"/>
      <c r="P35" s="147"/>
      <c r="Q35" s="93"/>
      <c r="R35" s="92"/>
      <c r="S35" s="92"/>
      <c r="T35" s="92"/>
      <c r="U35" s="92"/>
    </row>
    <row r="36" spans="1:16" ht="31.5" customHeight="1" thickBot="1">
      <c r="A36" s="16"/>
      <c r="C36" s="254" t="s">
        <v>61</v>
      </c>
      <c r="D36" s="255"/>
      <c r="E36" s="255"/>
      <c r="F36" s="255"/>
      <c r="G36" s="255"/>
      <c r="H36" s="255"/>
      <c r="I36" s="275">
        <f>I35*4</f>
        <v>0</v>
      </c>
      <c r="J36" s="276"/>
      <c r="K36" s="277" t="s">
        <v>63</v>
      </c>
      <c r="L36" s="278"/>
      <c r="M36" s="43"/>
      <c r="N36" s="20"/>
      <c r="O36" s="12"/>
      <c r="P36" s="147"/>
    </row>
    <row r="37" spans="1:16" ht="16.5" customHeight="1" thickBot="1">
      <c r="A37" s="16"/>
      <c r="C37" s="125"/>
      <c r="D37" s="51"/>
      <c r="E37" s="51"/>
      <c r="F37" s="51"/>
      <c r="G37" s="51"/>
      <c r="H37" s="64"/>
      <c r="I37" s="55"/>
      <c r="J37" s="55"/>
      <c r="K37" s="43"/>
      <c r="L37" s="43"/>
      <c r="M37" s="43"/>
      <c r="N37" s="20"/>
      <c r="O37" s="12"/>
      <c r="P37" s="147"/>
    </row>
    <row r="38" spans="1:17" ht="15.75">
      <c r="A38" s="18"/>
      <c r="B38" s="123" t="s">
        <v>6</v>
      </c>
      <c r="C38" s="267" t="s">
        <v>5</v>
      </c>
      <c r="D38" s="267"/>
      <c r="E38" s="267"/>
      <c r="F38" s="268"/>
      <c r="G38" s="16"/>
      <c r="H38" s="54"/>
      <c r="I38" s="54"/>
      <c r="J38" s="54"/>
      <c r="K38" s="54"/>
      <c r="L38" s="65"/>
      <c r="M38" s="56"/>
      <c r="N38" s="17"/>
      <c r="O38" s="12"/>
      <c r="P38" s="147"/>
      <c r="Q38" s="153"/>
    </row>
    <row r="39" spans="2:17" ht="12.75" customHeight="1">
      <c r="B39" s="279" t="str">
        <f>CONCATENATE(Identification!B9," ",Identification!B10)</f>
        <v> </v>
      </c>
      <c r="C39" s="252">
        <f>CONCATENATE(Identification!B7)</f>
      </c>
      <c r="D39" s="252"/>
      <c r="E39" s="252"/>
      <c r="F39" s="253"/>
      <c r="G39" s="16"/>
      <c r="H39" s="54"/>
      <c r="I39" s="54"/>
      <c r="J39" s="54"/>
      <c r="K39" s="54"/>
      <c r="L39" s="65"/>
      <c r="M39" s="23"/>
      <c r="N39" s="23"/>
      <c r="Q39" s="153"/>
    </row>
    <row r="40" spans="2:17" ht="12.75">
      <c r="B40" s="279"/>
      <c r="C40" s="252"/>
      <c r="D40" s="252"/>
      <c r="E40" s="252"/>
      <c r="F40" s="253"/>
      <c r="G40" s="16"/>
      <c r="H40" s="73"/>
      <c r="I40" s="51"/>
      <c r="J40" s="51"/>
      <c r="K40" s="51"/>
      <c r="L40" s="65"/>
      <c r="M40" s="50"/>
      <c r="Q40" s="153"/>
    </row>
    <row r="41" spans="2:17" ht="14.25" thickBot="1">
      <c r="B41" s="279"/>
      <c r="C41" s="252"/>
      <c r="D41" s="252"/>
      <c r="E41" s="252"/>
      <c r="F41" s="253"/>
      <c r="G41" s="16"/>
      <c r="H41" s="74"/>
      <c r="I41" s="75"/>
      <c r="J41" s="74"/>
      <c r="K41" s="74"/>
      <c r="L41" s="65"/>
      <c r="M41" s="50"/>
      <c r="O41" s="6"/>
      <c r="P41" s="88"/>
      <c r="Q41" s="88"/>
    </row>
    <row r="42" spans="2:17" ht="31.5">
      <c r="B42" s="85" t="s">
        <v>64</v>
      </c>
      <c r="C42" s="210" t="s">
        <v>86</v>
      </c>
      <c r="D42" s="211"/>
      <c r="E42" s="211"/>
      <c r="F42" s="212"/>
      <c r="G42" s="16"/>
      <c r="H42" s="213" t="s">
        <v>2</v>
      </c>
      <c r="I42" s="214"/>
      <c r="J42" s="214"/>
      <c r="K42" s="215"/>
      <c r="L42" s="65"/>
      <c r="M42" s="50"/>
      <c r="Q42" s="153"/>
    </row>
    <row r="43" spans="2:17" ht="24.75" customHeight="1" thickBot="1">
      <c r="B43" s="86">
        <f>CONCATENATE(Identification!A25)</f>
      </c>
      <c r="C43" s="256"/>
      <c r="D43" s="257"/>
      <c r="E43" s="257"/>
      <c r="F43" s="258"/>
      <c r="G43" s="16"/>
      <c r="H43" s="259">
        <f ca="1">TODAY()</f>
        <v>42587</v>
      </c>
      <c r="I43" s="260"/>
      <c r="J43" s="260"/>
      <c r="K43" s="261"/>
      <c r="Q43" s="153"/>
    </row>
    <row r="44" spans="2:17" ht="24.75" customHeight="1" thickBot="1">
      <c r="B44" s="124">
        <f>CONCATENATE(Identification!A26)</f>
      </c>
      <c r="C44" s="262"/>
      <c r="D44" s="263"/>
      <c r="E44" s="263"/>
      <c r="F44" s="264"/>
      <c r="G44" s="16"/>
      <c r="H44" s="54"/>
      <c r="I44" s="54"/>
      <c r="J44" s="54"/>
      <c r="K44" s="54"/>
      <c r="Q44" s="153"/>
    </row>
    <row r="45" spans="2:17" ht="22.5" customHeight="1">
      <c r="B45" s="249" t="s">
        <v>85</v>
      </c>
      <c r="C45" s="250"/>
      <c r="D45" s="250"/>
      <c r="E45" s="250"/>
      <c r="F45" s="251"/>
      <c r="Q45" s="153"/>
    </row>
    <row r="46" spans="2:17" ht="64.5" customHeight="1" thickBot="1">
      <c r="B46" s="272"/>
      <c r="C46" s="273"/>
      <c r="D46" s="273"/>
      <c r="E46" s="273"/>
      <c r="F46" s="274"/>
      <c r="Q46" s="153"/>
    </row>
  </sheetData>
  <sheetProtection password="C865" sheet="1" objects="1" scenarios="1" selectLockedCells="1"/>
  <mergeCells count="78">
    <mergeCell ref="B46:F46"/>
    <mergeCell ref="I36:J36"/>
    <mergeCell ref="K36:L36"/>
    <mergeCell ref="H31:L31"/>
    <mergeCell ref="B39:B41"/>
    <mergeCell ref="A11:M11"/>
    <mergeCell ref="H29:L29"/>
    <mergeCell ref="C32:G32"/>
    <mergeCell ref="C34:H34"/>
    <mergeCell ref="I33:L33"/>
    <mergeCell ref="C44:F44"/>
    <mergeCell ref="C31:G31"/>
    <mergeCell ref="C15:G15"/>
    <mergeCell ref="A27:A28"/>
    <mergeCell ref="C38:F38"/>
    <mergeCell ref="A17:A19"/>
    <mergeCell ref="C30:G30"/>
    <mergeCell ref="C25:G25"/>
    <mergeCell ref="C17:G17"/>
    <mergeCell ref="A21:A22"/>
    <mergeCell ref="P27:P28"/>
    <mergeCell ref="P17:P19"/>
    <mergeCell ref="C27:G27"/>
    <mergeCell ref="B25:B26"/>
    <mergeCell ref="C20:G20"/>
    <mergeCell ref="B45:F45"/>
    <mergeCell ref="C39:F41"/>
    <mergeCell ref="C36:H36"/>
    <mergeCell ref="C43:F43"/>
    <mergeCell ref="H43:K43"/>
    <mergeCell ref="P25:P26"/>
    <mergeCell ref="B17:B19"/>
    <mergeCell ref="C19:G19"/>
    <mergeCell ref="A16:M16"/>
    <mergeCell ref="B13:B15"/>
    <mergeCell ref="A13:A15"/>
    <mergeCell ref="C22:G22"/>
    <mergeCell ref="B21:B22"/>
    <mergeCell ref="C21:G21"/>
    <mergeCell ref="P21:P22"/>
    <mergeCell ref="P5:P9"/>
    <mergeCell ref="P13:P15"/>
    <mergeCell ref="A23:M23"/>
    <mergeCell ref="C24:G24"/>
    <mergeCell ref="C18:G18"/>
    <mergeCell ref="C8:G8"/>
    <mergeCell ref="C7:G7"/>
    <mergeCell ref="C12:G12"/>
    <mergeCell ref="C14:G14"/>
    <mergeCell ref="C13:G13"/>
    <mergeCell ref="H32:L32"/>
    <mergeCell ref="I35:J35"/>
    <mergeCell ref="C35:H35"/>
    <mergeCell ref="C26:G26"/>
    <mergeCell ref="C28:G28"/>
    <mergeCell ref="A25:A26"/>
    <mergeCell ref="K35:L35"/>
    <mergeCell ref="B27:B28"/>
    <mergeCell ref="H30:L30"/>
    <mergeCell ref="C29:G29"/>
    <mergeCell ref="I2:L2"/>
    <mergeCell ref="C10:G10"/>
    <mergeCell ref="A4:M4"/>
    <mergeCell ref="C42:F42"/>
    <mergeCell ref="H42:K42"/>
    <mergeCell ref="K34:L34"/>
    <mergeCell ref="B33:G33"/>
    <mergeCell ref="I34:J34"/>
    <mergeCell ref="C5:G5"/>
    <mergeCell ref="C6:G6"/>
    <mergeCell ref="C9:G9"/>
    <mergeCell ref="A5:A9"/>
    <mergeCell ref="B5:B9"/>
    <mergeCell ref="A1:B1"/>
    <mergeCell ref="C1:G1"/>
    <mergeCell ref="D2:G2"/>
    <mergeCell ref="A3:B3"/>
    <mergeCell ref="C3:G3"/>
  </mergeCells>
  <conditionalFormatting sqref="I35:J35">
    <cfRule type="cellIs" priority="5" dxfId="5" operator="lessThan">
      <formula>$I$34</formula>
    </cfRule>
  </conditionalFormatting>
  <conditionalFormatting sqref="O35">
    <cfRule type="cellIs" priority="9" dxfId="4" operator="greaterThan">
      <formula>"I29"</formula>
    </cfRule>
    <cfRule type="cellIs" priority="10" dxfId="3" operator="greaterThan">
      <formula>"H29"</formula>
    </cfRule>
  </conditionalFormatting>
  <conditionalFormatting sqref="H29:L30 H32:L32">
    <cfRule type="cellIs" priority="18" dxfId="0" operator="lessThan" stopIfTrue="1">
      <formula>0.5</formula>
    </cfRule>
  </conditionalFormatting>
  <conditionalFormatting sqref="H43:K43">
    <cfRule type="cellIs" priority="3" dxfId="1" operator="equal" stopIfTrue="1">
      <formula>$L$30</formula>
    </cfRule>
  </conditionalFormatting>
  <conditionalFormatting sqref="H31:L31">
    <cfRule type="cellIs" priority="1" dxfId="0" operator="lessThan" stopIfTrue="1">
      <formula>0.5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57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MAR Laurent</cp:lastModifiedBy>
  <cp:lastPrinted>2014-12-29T09:50:42Z</cp:lastPrinted>
  <dcterms:created xsi:type="dcterms:W3CDTF">2011-09-24T16:55:29Z</dcterms:created>
  <dcterms:modified xsi:type="dcterms:W3CDTF">2016-08-05T15:25:03Z</dcterms:modified>
  <cp:category/>
  <cp:version/>
  <cp:contentType/>
  <cp:contentStatus/>
</cp:coreProperties>
</file>