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75" yWindow="65521" windowWidth="18435" windowHeight="7485" activeTab="1"/>
  </bookViews>
  <sheets>
    <sheet name="Identification" sheetId="1" r:id="rId1"/>
    <sheet name="Bilan de compétence" sheetId="2" r:id="rId2"/>
  </sheets>
  <definedNames>
    <definedName name="_xlnm.Print_Area" localSheetId="1">'Bilan de compétence'!$A$1:$O$34</definedName>
    <definedName name="_xlnm.Print_Area" localSheetId="0">'Identification'!$A$1:$E$22</definedName>
  </definedNames>
  <calcPr fullCalcOnLoad="1"/>
</workbook>
</file>

<file path=xl/sharedStrings.xml><?xml version="1.0" encoding="utf-8"?>
<sst xmlns="http://schemas.openxmlformats.org/spreadsheetml/2006/main" count="127" uniqueCount="74">
  <si>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</si>
  <si>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</si>
  <si>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</si>
  <si>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</si>
  <si>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</si>
  <si>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</si>
  <si>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</si>
  <si>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</si>
  <si>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</si>
  <si>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</si>
  <si>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</si>
  <si>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</si>
  <si>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</si>
  <si>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</si>
  <si>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</si>
  <si>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</si>
  <si>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</si>
  <si>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</si>
  <si>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Taux d'indicateurs évalués pour C3.1</t>
  </si>
  <si>
    <t>Taux d'indicateurs évalués pour C3.4</t>
  </si>
  <si>
    <t>/20</t>
  </si>
  <si>
    <t>C2.3 : EFFECTUER LE DIAGNOSTIC D'UN SYSTEME PILOTE</t>
  </si>
  <si>
    <t>C3.2 : EFFECTUER LES MESURES SUR VEHICULE</t>
  </si>
  <si>
    <t>C321</t>
  </si>
  <si>
    <t>Effectuer les mesures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</si>
  <si>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</si>
  <si>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</si>
  <si>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</si>
  <si>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C231</t>
  </si>
  <si>
    <t>C232</t>
  </si>
  <si>
    <t>C233</t>
  </si>
  <si>
    <t>C234</t>
  </si>
  <si>
    <t>C235</t>
  </si>
  <si>
    <t>C236</t>
  </si>
  <si>
    <t>Le dysfonctionnement ou la mauvaise utilisation sont identifiés</t>
  </si>
  <si>
    <t>La non-conformité réglementaire liée au dysfonctionnement est signalée</t>
  </si>
  <si>
    <t>Le(s) défaut(s) retenu(s) corresponde(nt) au dysfonctionnement constaté</t>
  </si>
  <si>
    <t>Les hypothèses émises sont pertinentes et plausibles</t>
  </si>
  <si>
    <t>L’analyse des résultats des mesures, contrôles, essais sont interprétés sans ambigüité</t>
  </si>
  <si>
    <t>Les éléments, sous-ensembles ou liaisons en causes sont identifiés</t>
  </si>
  <si>
    <t>La ou les origines du dysfonctionnement sont identifiées</t>
  </si>
  <si>
    <t>Le choix et la définition des mesures garantissent l’efficience du diagnostic</t>
  </si>
  <si>
    <t xml:space="preserve">Les solutions correctives proposées sont hiérarchisées et justifiées. </t>
  </si>
  <si>
    <t>Elles sont techniquement et économiquement réalisables</t>
  </si>
  <si>
    <t>Diagnostic d'un système piloté</t>
  </si>
  <si>
    <t>Note X coefficient</t>
  </si>
  <si>
    <t>/60</t>
  </si>
  <si>
    <t xml:space="preserve">                                                                                                      Note sur 20 proposée au jury                                                                                    (la cellule est rouge si la note n'est pas validable)  </t>
  </si>
  <si>
    <t>Nom et prénom des examinateurs                                                         attribuant la note</t>
  </si>
  <si>
    <t xml:space="preserve"> Les lignes renseignent automatiquement la feuille "Bilan de compétence" sauf la date à renseigner manuellement le jour de l'attribution de la note</t>
  </si>
  <si>
    <t>Noms et prénoms des évaluateurs</t>
  </si>
  <si>
    <t>Confirmer, constater un dysfonctionnement, une anomalie</t>
  </si>
  <si>
    <t>Identifier les systèmes, les sous-ensembles, les éléments défectueux</t>
  </si>
  <si>
    <t>Proposer des solutions correctives</t>
  </si>
  <si>
    <t>A2. Diagnostic</t>
  </si>
  <si>
    <t>Tâches support d'évaluation</t>
  </si>
  <si>
    <t>Toutes les cases grisées doivent être renseignées par les professeurs concernés. Elles deviennent blanches une fois remplies</t>
  </si>
  <si>
    <t>Description du travail demandé</t>
  </si>
  <si>
    <t>Baccalauréat professionnel  " Maintenance des véhicules " Options : A-B-C</t>
  </si>
  <si>
    <t>BACPRO Maintenance des véhicules Options : A-B-C</t>
  </si>
  <si>
    <t>Emargements</t>
  </si>
  <si>
    <t>Appréciation globale</t>
  </si>
  <si>
    <t>T2.1</t>
  </si>
  <si>
    <t>T2.2</t>
  </si>
  <si>
    <t>T2.3</t>
  </si>
  <si>
    <t>Analyser le relevé des défauts issu de l’outil d’aide au diagnostic</t>
  </si>
  <si>
    <t>Choisir, définir les mesures</t>
  </si>
  <si>
    <t>Proposer une remise en conformité</t>
  </si>
  <si>
    <t>Constater un dysfonctionnement ou une mauvaise utilisation</t>
  </si>
  <si>
    <t>Rechercher les causes du dysfonctionnement et/ou de l'anomalie</t>
  </si>
  <si>
    <t>Identifier les sous-ensembles ou éléments défectueux</t>
  </si>
  <si>
    <t>Les sous-ensembles, éléments ou liaisons en causes sont identifiés</t>
  </si>
  <si>
    <t>Les solutions correctives proposées sont hiérarchisées et justifiées</t>
  </si>
  <si>
    <t>E33 : Diagnostic d'un système piloté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</si>
</sst>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9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2" fontId="12" fillId="0" borderId="13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164" fontId="23" fillId="0" borderId="0" xfId="0" applyNumberFormat="1" applyFont="1" applyBorder="1" applyAlignment="1" applyProtection="1">
      <alignment horizontal="center" vertical="top" wrapText="1"/>
      <protection/>
    </xf>
    <xf numFmtId="22" fontId="68" fillId="0" borderId="0" xfId="0" applyNumberFormat="1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2" fontId="69" fillId="0" borderId="0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1" fillId="0" borderId="0" xfId="0" applyFont="1" applyFill="1" applyBorder="1" applyAlignment="1" applyProtection="1">
      <alignment vertical="center"/>
      <protection/>
    </xf>
    <xf numFmtId="10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Alignment="1" applyProtection="1">
      <alignment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vertical="center"/>
      <protection/>
    </xf>
    <xf numFmtId="1" fontId="69" fillId="0" borderId="0" xfId="0" applyNumberFormat="1" applyFont="1" applyBorder="1" applyAlignment="1" applyProtection="1">
      <alignment vertical="center"/>
      <protection/>
    </xf>
    <xf numFmtId="1" fontId="69" fillId="0" borderId="0" xfId="0" applyNumberFormat="1" applyFont="1" applyAlignment="1" applyProtection="1">
      <alignment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/>
      <protection/>
    </xf>
    <xf numFmtId="1" fontId="69" fillId="0" borderId="0" xfId="0" applyNumberFormat="1" applyFont="1" applyBorder="1" applyAlignment="1" applyProtection="1">
      <alignment horizontal="center" vertical="center"/>
      <protection/>
    </xf>
    <xf numFmtId="1" fontId="69" fillId="0" borderId="0" xfId="0" applyNumberFormat="1" applyFont="1" applyAlignment="1" applyProtection="1">
      <alignment horizontal="center" vertical="center"/>
      <protection/>
    </xf>
    <xf numFmtId="1" fontId="70" fillId="0" borderId="0" xfId="0" applyNumberFormat="1" applyFont="1" applyAlignment="1" applyProtection="1">
      <alignment horizontal="center" vertical="center"/>
      <protection/>
    </xf>
    <xf numFmtId="1" fontId="71" fillId="0" borderId="0" xfId="0" applyNumberFormat="1" applyFont="1" applyBorder="1" applyAlignment="1" applyProtection="1">
      <alignment horizontal="center" vertical="center"/>
      <protection/>
    </xf>
    <xf numFmtId="1" fontId="69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Fill="1" applyBorder="1" applyAlignment="1" applyProtection="1">
      <alignment horizontal="center"/>
      <protection/>
    </xf>
    <xf numFmtId="164" fontId="69" fillId="0" borderId="0" xfId="0" applyNumberFormat="1" applyFont="1" applyAlignment="1" applyProtection="1">
      <alignment horizontal="center" vertical="center"/>
      <protection/>
    </xf>
    <xf numFmtId="0" fontId="69" fillId="0" borderId="0" xfId="0" applyFont="1" applyFill="1" applyBorder="1" applyAlignment="1">
      <alignment horizontal="center" vertical="center" wrapText="1"/>
    </xf>
    <xf numFmtId="165" fontId="69" fillId="0" borderId="0" xfId="0" applyNumberFormat="1" applyFont="1" applyBorder="1" applyAlignment="1" applyProtection="1">
      <alignment vertical="center"/>
      <protection/>
    </xf>
    <xf numFmtId="1" fontId="69" fillId="0" borderId="0" xfId="0" applyNumberFormat="1" applyFont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10" fontId="69" fillId="0" borderId="0" xfId="0" applyNumberFormat="1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36" borderId="0" xfId="0" applyFont="1" applyFill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31" xfId="0" applyFont="1" applyBorder="1" applyAlignment="1" applyProtection="1">
      <alignment horizontal="center" vertical="top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left" vertical="center" wrapText="1"/>
      <protection/>
    </xf>
    <xf numFmtId="0" fontId="26" fillId="0" borderId="37" xfId="0" applyFont="1" applyBorder="1" applyAlignment="1" applyProtection="1">
      <alignment horizontal="left" vertical="center" wrapText="1"/>
      <protection/>
    </xf>
    <xf numFmtId="0" fontId="26" fillId="0" borderId="28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0" fontId="26" fillId="0" borderId="38" xfId="0" applyFont="1" applyBorder="1" applyAlignment="1" applyProtection="1">
      <alignment horizontal="left" vertical="center" wrapText="1"/>
      <protection/>
    </xf>
    <xf numFmtId="0" fontId="26" fillId="0" borderId="39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35" borderId="40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5" xfId="0" applyFont="1" applyFill="1" applyBorder="1" applyAlignment="1" applyProtection="1">
      <alignment horizontal="left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64" fontId="24" fillId="0" borderId="44" xfId="0" applyNumberFormat="1" applyFont="1" applyBorder="1" applyAlignment="1" applyProtection="1">
      <alignment horizontal="center" vertical="center"/>
      <protection locked="0"/>
    </xf>
    <xf numFmtId="164" fontId="24" fillId="0" borderId="45" xfId="0" applyNumberFormat="1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right" vertical="center" wrapText="1"/>
      <protection/>
    </xf>
    <xf numFmtId="0" fontId="25" fillId="0" borderId="17" xfId="0" applyFont="1" applyBorder="1" applyAlignment="1" applyProtection="1">
      <alignment horizontal="right" vertical="center" wrapText="1"/>
      <protection/>
    </xf>
    <xf numFmtId="0" fontId="18" fillId="34" borderId="47" xfId="0" applyFont="1" applyFill="1" applyBorder="1" applyAlignment="1" applyProtection="1">
      <alignment horizontal="right" vertical="center" wrapText="1"/>
      <protection/>
    </xf>
    <xf numFmtId="0" fontId="18" fillId="0" borderId="47" xfId="0" applyFont="1" applyBorder="1" applyAlignment="1">
      <alignment horizontal="right" vertical="center" wrapText="1"/>
    </xf>
    <xf numFmtId="0" fontId="18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3" xfId="0" applyNumberFormat="1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18" fillId="34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Border="1" applyAlignment="1" applyProtection="1">
      <alignment horizontal="center" vertical="center"/>
      <protection/>
    </xf>
    <xf numFmtId="0" fontId="24" fillId="0" borderId="53" xfId="0" applyFont="1" applyBorder="1" applyAlignment="1" applyProtection="1">
      <alignment horizontal="center" vertical="center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10" fontId="2" fillId="34" borderId="47" xfId="0" applyNumberFormat="1" applyFont="1" applyFill="1" applyBorder="1" applyAlignment="1" applyProtection="1">
      <alignment horizontal="center" vertical="center" wrapText="1"/>
      <protection/>
    </xf>
    <xf numFmtId="10" fontId="2" fillId="0" borderId="47" xfId="0" applyNumberFormat="1" applyFont="1" applyBorder="1" applyAlignment="1">
      <alignment horizontal="center" vertical="center" wrapText="1"/>
    </xf>
    <xf numFmtId="10" fontId="2" fillId="34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 wrapText="1"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right" vertical="center"/>
      <protection/>
    </xf>
    <xf numFmtId="0" fontId="25" fillId="0" borderId="28" xfId="0" applyFont="1" applyBorder="1" applyAlignment="1" applyProtection="1">
      <alignment horizontal="right" vertical="center"/>
      <protection/>
    </xf>
    <xf numFmtId="164" fontId="24" fillId="0" borderId="44" xfId="0" applyNumberFormat="1" applyFont="1" applyFill="1" applyBorder="1" applyAlignment="1" applyProtection="1">
      <alignment horizontal="center" vertical="center"/>
      <protection/>
    </xf>
    <xf numFmtId="164" fontId="24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14" fontId="28" fillId="0" borderId="32" xfId="0" applyNumberFormat="1" applyFont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/>
      <protection/>
    </xf>
    <xf numFmtId="0" fontId="28" fillId="0" borderId="34" xfId="0" applyFont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10" fontId="15" fillId="0" borderId="14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5" fillId="0" borderId="5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2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115561"/>
        <c:axId val="19822322"/>
      </c:barChart>
      <c:catAx>
        <c:axId val="1711556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7115561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0154451"/>
        <c:axId val="24281196"/>
      </c:barChart>
      <c:catAx>
        <c:axId val="10154451"/>
        <c:scaling>
          <c:orientation val="minMax"/>
        </c:scaling>
        <c:axPos val="l"/>
        <c:delete val="1"/>
        <c:majorTickMark val="out"/>
        <c:minorTickMark val="none"/>
        <c:tickLblPos val="nextTo"/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b"/>
        <c:delete val="1"/>
        <c:majorTickMark val="out"/>
        <c:minorTickMark val="none"/>
        <c:tickLblPos val="nextTo"/>
        <c:crossAx val="1015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7204173"/>
        <c:axId val="20619830"/>
      </c:barChart>
      <c:catAx>
        <c:axId val="17204173"/>
        <c:scaling>
          <c:orientation val="minMax"/>
        </c:scaling>
        <c:axPos val="l"/>
        <c:delete val="1"/>
        <c:majorTickMark val="out"/>
        <c:minorTickMark val="none"/>
        <c:tickLblPos val="nextTo"/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204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1360743"/>
        <c:axId val="59593504"/>
      </c:barChart>
      <c:catAx>
        <c:axId val="51360743"/>
        <c:scaling>
          <c:orientation val="minMax"/>
        </c:scaling>
        <c:axPos val="l"/>
        <c:delete val="1"/>
        <c:majorTickMark val="out"/>
        <c:minorTickMark val="none"/>
        <c:tickLblPos val="nextTo"/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360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66579489"/>
        <c:axId val="62344490"/>
      </c:barChart>
      <c:catAx>
        <c:axId val="66579489"/>
        <c:scaling>
          <c:orientation val="minMax"/>
        </c:scaling>
        <c:axPos val="l"/>
        <c:delete val="1"/>
        <c:majorTickMark val="out"/>
        <c:minorTickMark val="none"/>
        <c:tickLblPos val="nextTo"/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9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183171"/>
        <c:axId val="62104220"/>
      </c:barChart>
      <c:catAx>
        <c:axId val="4418317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418317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067069"/>
        <c:axId val="64385894"/>
      </c:barChart>
      <c:catAx>
        <c:axId val="2206706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2067069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602135"/>
        <c:axId val="47874896"/>
      </c:barChart>
      <c:catAx>
        <c:axId val="4260213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2602135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89995"/>
        <c:axId val="37709956"/>
      </c:barChart>
      <c:catAx>
        <c:axId val="418999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189995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45285"/>
        <c:axId val="34607566"/>
      </c:barChart>
      <c:catAx>
        <c:axId val="384528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845285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032639"/>
        <c:axId val="51749432"/>
      </c:barChart>
      <c:catAx>
        <c:axId val="4303263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032639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091705"/>
        <c:axId val="30954434"/>
      </c:barChart>
      <c:catAx>
        <c:axId val="6309170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091705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801350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1049000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706100" y="0"/>
        <a:ext cx="37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11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10490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71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52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1" name="Graphique 16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2" name="Graphique 21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3" name="Graphique 78"/>
        <xdr:cNvGraphicFramePr/>
      </xdr:nvGraphicFramePr>
      <xdr:xfrm>
        <a:off x="12239625" y="1266825"/>
        <a:ext cx="209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4" name="Graphique 93"/>
        <xdr:cNvGraphicFramePr/>
      </xdr:nvGraphicFramePr>
      <xdr:xfrm>
        <a:off x="12239625" y="1266825"/>
        <a:ext cx="219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5" name="Graphique 109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6" name="Graphique 110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7"/>
  <sheetViews>
    <sheetView zoomScale="85" zoomScaleNormal="85" zoomScalePageLayoutView="0" workbookViewId="0" topLeftCell="A1">
      <selection activeCell="E16" sqref="E16"/>
    </sheetView>
  </sheetViews>
  <sheetFormatPr defaultColWidth="10.8515625" defaultRowHeight="12.75"/>
  <cols>
    <col min="1" max="1" width="22.28125" style="30" customWidth="1"/>
    <col min="2" max="2" width="53.57421875" style="30" customWidth="1"/>
    <col min="3" max="3" width="34.57421875" style="30" customWidth="1"/>
    <col min="4" max="4" width="7.00390625" style="30" customWidth="1"/>
    <col min="5" max="5" width="7.140625" style="30" customWidth="1"/>
    <col min="6" max="16384" width="10.8515625" style="30" customWidth="1"/>
  </cols>
  <sheetData>
    <row r="1" spans="1:5" ht="12.75" customHeight="1">
      <c r="A1" s="159" t="s">
        <v>56</v>
      </c>
      <c r="B1" s="159"/>
      <c r="C1" s="159"/>
      <c r="D1" s="159"/>
      <c r="E1" s="159"/>
    </row>
    <row r="2" ht="13.5" thickBot="1"/>
    <row r="3" spans="1:5" ht="12.75">
      <c r="A3" s="162" t="s">
        <v>0</v>
      </c>
      <c r="B3" s="163"/>
      <c r="C3" s="163"/>
      <c r="D3" s="163"/>
      <c r="E3" s="164"/>
    </row>
    <row r="4" spans="1:5" ht="12.75" customHeight="1">
      <c r="A4" s="98" t="s">
        <v>11</v>
      </c>
      <c r="B4" s="160" t="s">
        <v>58</v>
      </c>
      <c r="C4" s="160"/>
      <c r="D4" s="160"/>
      <c r="E4" s="161"/>
    </row>
    <row r="5" spans="1:5" ht="12.75">
      <c r="A5" s="99" t="s">
        <v>12</v>
      </c>
      <c r="B5" s="160" t="s">
        <v>73</v>
      </c>
      <c r="C5" s="160"/>
      <c r="D5" s="160"/>
      <c r="E5" s="161"/>
    </row>
    <row r="6" spans="1:5" ht="12.75">
      <c r="A6" s="100" t="s">
        <v>13</v>
      </c>
      <c r="B6" s="87">
        <v>3</v>
      </c>
      <c r="C6" s="86"/>
      <c r="D6" s="101"/>
      <c r="E6" s="102"/>
    </row>
    <row r="7" spans="1:5" ht="25.5">
      <c r="A7" s="100" t="s">
        <v>5</v>
      </c>
      <c r="B7" s="168"/>
      <c r="C7" s="169"/>
      <c r="D7" s="169"/>
      <c r="E7" s="143"/>
    </row>
    <row r="8" spans="1:5" ht="15.75">
      <c r="A8" s="100" t="s">
        <v>14</v>
      </c>
      <c r="B8" s="91"/>
      <c r="C8" s="101"/>
      <c r="D8" s="101"/>
      <c r="E8" s="102"/>
    </row>
    <row r="9" spans="1:5" ht="20.25" customHeight="1">
      <c r="A9" s="100" t="s">
        <v>15</v>
      </c>
      <c r="B9" s="92"/>
      <c r="C9" s="101"/>
      <c r="D9" s="101"/>
      <c r="E9" s="102"/>
    </row>
    <row r="10" spans="1:5" ht="20.25" customHeight="1">
      <c r="A10" s="100" t="s">
        <v>16</v>
      </c>
      <c r="B10" s="93"/>
      <c r="C10" s="101"/>
      <c r="D10" s="101"/>
      <c r="E10" s="102"/>
    </row>
    <row r="11" spans="1:5" ht="12.75">
      <c r="A11" s="170"/>
      <c r="B11" s="171"/>
      <c r="C11" s="171"/>
      <c r="D11" s="171"/>
      <c r="E11" s="172"/>
    </row>
    <row r="12" spans="1:5" ht="12.75" customHeight="1">
      <c r="A12" s="165" t="s">
        <v>57</v>
      </c>
      <c r="B12" s="166"/>
      <c r="C12" s="166"/>
      <c r="D12" s="166"/>
      <c r="E12" s="167"/>
    </row>
    <row r="13" spans="1:5" ht="87.75" customHeight="1">
      <c r="A13" s="136"/>
      <c r="B13" s="137"/>
      <c r="C13" s="137"/>
      <c r="D13" s="137"/>
      <c r="E13" s="138"/>
    </row>
    <row r="14" spans="1:5" ht="13.5" customHeight="1" thickBot="1">
      <c r="A14" s="139" t="s">
        <v>55</v>
      </c>
      <c r="B14" s="140"/>
      <c r="C14" s="140"/>
      <c r="D14" s="140"/>
      <c r="E14" s="141"/>
    </row>
    <row r="15" spans="1:5" ht="30" customHeight="1">
      <c r="A15" s="156" t="s">
        <v>54</v>
      </c>
      <c r="B15" s="148" t="s">
        <v>51</v>
      </c>
      <c r="C15" s="149"/>
      <c r="D15" s="88" t="s">
        <v>62</v>
      </c>
      <c r="E15" s="103"/>
    </row>
    <row r="16" spans="1:5" ht="30" customHeight="1">
      <c r="A16" s="157"/>
      <c r="B16" s="150" t="s">
        <v>52</v>
      </c>
      <c r="C16" s="151"/>
      <c r="D16" s="85" t="s">
        <v>63</v>
      </c>
      <c r="E16" s="104"/>
    </row>
    <row r="17" spans="1:5" ht="30" customHeight="1" thickBot="1">
      <c r="A17" s="158"/>
      <c r="B17" s="152" t="s">
        <v>53</v>
      </c>
      <c r="C17" s="153"/>
      <c r="D17" s="89" t="s">
        <v>64</v>
      </c>
      <c r="E17" s="105"/>
    </row>
    <row r="18" spans="1:3" ht="15.75" customHeight="1">
      <c r="A18" s="94"/>
      <c r="B18" s="94"/>
      <c r="C18" s="94"/>
    </row>
    <row r="19" spans="1:4" ht="12.75" customHeight="1" thickBot="1">
      <c r="A19" s="154" t="s">
        <v>49</v>
      </c>
      <c r="B19" s="155"/>
      <c r="C19" s="155"/>
      <c r="D19" s="155"/>
    </row>
    <row r="20" spans="1:2" ht="12.75" customHeight="1">
      <c r="A20" s="146" t="s">
        <v>50</v>
      </c>
      <c r="B20" s="147"/>
    </row>
    <row r="21" spans="1:2" ht="22.5" customHeight="1">
      <c r="A21" s="142"/>
      <c r="B21" s="143"/>
    </row>
    <row r="22" spans="1:2" ht="22.5" customHeight="1" thickBot="1">
      <c r="A22" s="144"/>
      <c r="B22" s="145"/>
    </row>
    <row r="23" spans="2:14" ht="12.75" customHeight="1">
      <c r="B23" s="68"/>
      <c r="C23" s="68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12.75" customHeight="1">
      <c r="B24" s="68"/>
      <c r="C24" s="68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2.75" customHeight="1">
      <c r="B25" s="68"/>
      <c r="C25" s="6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7" spans="2:3" ht="12.75">
      <c r="B27" s="84"/>
      <c r="C27" s="84"/>
    </row>
  </sheetData>
  <sheetProtection password="C865" sheet="1" selectLockedCells="1"/>
  <mergeCells count="17">
    <mergeCell ref="A1:E1"/>
    <mergeCell ref="B4:E4"/>
    <mergeCell ref="A3:E3"/>
    <mergeCell ref="B5:E5"/>
    <mergeCell ref="A12:E12"/>
    <mergeCell ref="B7:E7"/>
    <mergeCell ref="A11:E11"/>
    <mergeCell ref="A13:E13"/>
    <mergeCell ref="A14:E14"/>
    <mergeCell ref="A21:B21"/>
    <mergeCell ref="A22:B22"/>
    <mergeCell ref="A20:B20"/>
    <mergeCell ref="B15:C15"/>
    <mergeCell ref="B16:C16"/>
    <mergeCell ref="B17:C17"/>
    <mergeCell ref="A19:D19"/>
    <mergeCell ref="A15:A17"/>
  </mergeCells>
  <conditionalFormatting sqref="B10">
    <cfRule type="expression" priority="37" dxfId="0" stopIfTrue="1">
      <formula>$B$10=$D$7</formula>
    </cfRule>
  </conditionalFormatting>
  <conditionalFormatting sqref="A13">
    <cfRule type="expression" priority="39" dxfId="0" stopIfTrue="1">
      <formula>$A$13=$D$7</formula>
    </cfRule>
  </conditionalFormatting>
  <conditionalFormatting sqref="B7">
    <cfRule type="containsBlanks" priority="22" dxfId="7">
      <formula>LEN(TRIM(B7))=0</formula>
    </cfRule>
    <cfRule type="containsBlanks" priority="23" dxfId="6">
      <formula>LEN(TRIM(B7))=0</formula>
    </cfRule>
    <cfRule type="containsBlanks" priority="24" dxfId="5">
      <formula>LEN(TRIM(B7))=0</formula>
    </cfRule>
  </conditionalFormatting>
  <conditionalFormatting sqref="B8">
    <cfRule type="containsBlanks" priority="19" dxfId="7">
      <formula>LEN(TRIM(B8))=0</formula>
    </cfRule>
    <cfRule type="containsBlanks" priority="20" dxfId="6">
      <formula>LEN(TRIM(B8))=0</formula>
    </cfRule>
    <cfRule type="containsBlanks" priority="21" dxfId="5">
      <formula>LEN(TRIM(B8))=0</formula>
    </cfRule>
  </conditionalFormatting>
  <conditionalFormatting sqref="B9">
    <cfRule type="containsBlanks" priority="16" dxfId="7">
      <formula>LEN(TRIM(B9))=0</formula>
    </cfRule>
    <cfRule type="containsBlanks" priority="17" dxfId="6">
      <formula>LEN(TRIM(B9))=0</formula>
    </cfRule>
    <cfRule type="containsBlanks" priority="18" dxfId="5">
      <formula>LEN(TRIM(B9))=0</formula>
    </cfRule>
  </conditionalFormatting>
  <conditionalFormatting sqref="A21">
    <cfRule type="containsBlanks" priority="4" dxfId="7">
      <formula>LEN(TRIM(A21))=0</formula>
    </cfRule>
    <cfRule type="containsBlanks" priority="5" dxfId="6">
      <formula>LEN(TRIM(A21))=0</formula>
    </cfRule>
    <cfRule type="containsBlanks" priority="6" dxfId="5">
      <formula>LEN(TRIM(A21))=0</formula>
    </cfRule>
  </conditionalFormatting>
  <conditionalFormatting sqref="A22">
    <cfRule type="containsBlanks" priority="1" dxfId="7">
      <formula>LEN(TRIM(A22))=0</formula>
    </cfRule>
    <cfRule type="containsBlanks" priority="2" dxfId="6">
      <formula>LEN(TRIM(A22))=0</formula>
    </cfRule>
    <cfRule type="containsBlanks" priority="3" dxfId="5">
      <formula>LEN(TRIM(A22))=0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36"/>
  <sheetViews>
    <sheetView tabSelected="1" zoomScale="70" zoomScaleNormal="70" zoomScalePageLayoutView="75" workbookViewId="0" topLeftCell="A1">
      <selection activeCell="B34" sqref="B34:F34"/>
    </sheetView>
  </sheetViews>
  <sheetFormatPr defaultColWidth="10.8515625" defaultRowHeight="12.75"/>
  <cols>
    <col min="1" max="1" width="7.8515625" style="25" customWidth="1"/>
    <col min="2" max="2" width="52.8515625" style="27" customWidth="1"/>
    <col min="3" max="3" width="73.8515625" style="10" customWidth="1"/>
    <col min="4" max="4" width="5.00390625" style="28" customWidth="1"/>
    <col min="5" max="6" width="3.7109375" style="8" customWidth="1"/>
    <col min="7" max="7" width="3.00390625" style="8" customWidth="1"/>
    <col min="8" max="8" width="5.421875" style="8" customWidth="1"/>
    <col min="9" max="9" width="5.140625" style="2" customWidth="1"/>
    <col min="10" max="10" width="5.140625" style="76" customWidth="1"/>
    <col min="11" max="11" width="5.140625" style="16" customWidth="1"/>
    <col min="12" max="12" width="5.140625" style="77" customWidth="1"/>
    <col min="13" max="13" width="3.28125" style="21" customWidth="1"/>
    <col min="14" max="14" width="4.28125" style="21" customWidth="1"/>
    <col min="15" max="15" width="14.421875" style="18" customWidth="1"/>
    <col min="16" max="16" width="7.7109375" style="133" customWidth="1"/>
    <col min="17" max="17" width="6.8515625" style="113" customWidth="1"/>
    <col min="18" max="18" width="10.00390625" style="95" customWidth="1"/>
    <col min="19" max="19" width="3.421875" style="95" customWidth="1"/>
    <col min="20" max="20" width="5.28125" style="95" customWidth="1"/>
    <col min="21" max="21" width="4.421875" style="95" customWidth="1"/>
    <col min="22" max="22" width="5.421875" style="95" customWidth="1"/>
    <col min="23" max="28" width="10.8515625" style="17" customWidth="1"/>
    <col min="29" max="16384" width="10.8515625" style="10" customWidth="1"/>
  </cols>
  <sheetData>
    <row r="1" spans="1:29" ht="18.75" thickBot="1">
      <c r="A1" s="185" t="s">
        <v>59</v>
      </c>
      <c r="B1" s="186"/>
      <c r="C1" s="187" t="s">
        <v>44</v>
      </c>
      <c r="D1" s="187"/>
      <c r="E1" s="187"/>
      <c r="F1" s="187"/>
      <c r="G1" s="188"/>
      <c r="H1" s="33"/>
      <c r="I1" s="8"/>
      <c r="J1" s="72"/>
      <c r="K1" s="8"/>
      <c r="L1" s="8"/>
      <c r="M1" s="9"/>
      <c r="N1" s="9"/>
      <c r="O1" s="16"/>
      <c r="P1" s="111"/>
      <c r="Q1" s="95"/>
      <c r="R1" s="112"/>
      <c r="S1" s="112"/>
      <c r="T1" s="113"/>
      <c r="U1" s="113"/>
      <c r="AC1" s="17"/>
    </row>
    <row r="2" spans="1:29" ht="12.75">
      <c r="A2" s="10"/>
      <c r="B2" s="10"/>
      <c r="C2" s="11"/>
      <c r="D2" s="189"/>
      <c r="E2" s="189"/>
      <c r="F2" s="189"/>
      <c r="G2" s="189"/>
      <c r="H2" s="34"/>
      <c r="I2" s="189"/>
      <c r="J2" s="189"/>
      <c r="K2" s="189"/>
      <c r="L2" s="189"/>
      <c r="M2" s="12"/>
      <c r="N2" s="12"/>
      <c r="O2" s="10"/>
      <c r="P2" s="111"/>
      <c r="Q2" s="95"/>
      <c r="R2" s="112"/>
      <c r="S2" s="112"/>
      <c r="T2" s="113"/>
      <c r="U2" s="113"/>
      <c r="X2" s="19"/>
      <c r="Y2" s="19"/>
      <c r="Z2" s="19"/>
      <c r="AA2" s="19"/>
      <c r="AB2" s="19"/>
      <c r="AC2" s="17"/>
    </row>
    <row r="3" spans="1:28" ht="28.5" customHeight="1">
      <c r="A3" s="190" t="s">
        <v>4</v>
      </c>
      <c r="B3" s="191"/>
      <c r="C3" s="192" t="s">
        <v>8</v>
      </c>
      <c r="D3" s="192"/>
      <c r="E3" s="192"/>
      <c r="F3" s="192"/>
      <c r="G3" s="192"/>
      <c r="H3" s="35" t="s">
        <v>7</v>
      </c>
      <c r="I3" s="13">
        <v>0</v>
      </c>
      <c r="J3" s="37">
        <v>0.3333333333333333</v>
      </c>
      <c r="K3" s="37">
        <v>0.6666666666666666</v>
      </c>
      <c r="L3" s="38" t="s">
        <v>9</v>
      </c>
      <c r="M3" s="14"/>
      <c r="N3" s="14"/>
      <c r="O3" s="31" t="s">
        <v>1</v>
      </c>
      <c r="P3" s="114" t="s">
        <v>10</v>
      </c>
      <c r="Q3" s="115" t="s">
        <v>17</v>
      </c>
      <c r="R3" s="116" t="s">
        <v>10</v>
      </c>
      <c r="S3" s="117"/>
      <c r="T3" s="118"/>
      <c r="U3" s="118"/>
      <c r="X3" s="55"/>
      <c r="Y3" s="55"/>
      <c r="Z3" s="55"/>
      <c r="AA3" s="10"/>
      <c r="AB3" s="10"/>
    </row>
    <row r="4" spans="1:28" ht="15.75">
      <c r="A4" s="173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39"/>
      <c r="O4" s="42">
        <v>0.6</v>
      </c>
      <c r="P4" s="119">
        <f>SUM(P5:P14)</f>
        <v>0</v>
      </c>
      <c r="Q4" s="120">
        <f>SUM(Q5:Q14)</f>
        <v>17</v>
      </c>
      <c r="R4" s="119">
        <f>SUM(R5:R14)</f>
        <v>0</v>
      </c>
      <c r="S4" s="121"/>
      <c r="T4" s="122"/>
      <c r="U4" s="123">
        <f>SUM(U5:U18)</f>
        <v>0</v>
      </c>
      <c r="V4" s="96">
        <f>IF(U4=13,1,0)</f>
        <v>0</v>
      </c>
      <c r="W4" s="69"/>
      <c r="X4" s="55"/>
      <c r="Y4" s="55"/>
      <c r="Z4" s="55"/>
      <c r="AA4" s="10"/>
      <c r="AB4" s="10"/>
    </row>
    <row r="5" spans="1:28" ht="24" customHeight="1">
      <c r="A5" s="182" t="s">
        <v>28</v>
      </c>
      <c r="B5" s="207" t="s">
        <v>68</v>
      </c>
      <c r="C5" s="176" t="s">
        <v>34</v>
      </c>
      <c r="D5" s="177" t="s">
        <v>34</v>
      </c>
      <c r="E5" s="177" t="s">
        <v>34</v>
      </c>
      <c r="F5" s="177" t="s">
        <v>34</v>
      </c>
      <c r="G5" s="178" t="s">
        <v>34</v>
      </c>
      <c r="H5" s="78"/>
      <c r="I5" s="78"/>
      <c r="J5" s="78"/>
      <c r="K5" s="71"/>
      <c r="L5" s="78"/>
      <c r="M5" s="15" t="str">
        <f>IF(T5&gt;1,"◄",(IF(T5&lt;1,"◄","")))</f>
        <v>◄</v>
      </c>
      <c r="N5" s="40"/>
      <c r="O5" s="43">
        <v>1</v>
      </c>
      <c r="P5" s="221">
        <f>SUM(R5:R6)</f>
        <v>0</v>
      </c>
      <c r="Q5" s="124">
        <f>IF(H5&lt;&gt;"",0,O5)</f>
        <v>1</v>
      </c>
      <c r="R5" s="97">
        <f>(IF(J5&lt;&gt;"",1/3,0)+IF(K5&lt;&gt;"",2/3,0)+IF(L5&lt;&gt;"",1,0))*O$4*20*Q5/SUM(Q$5:Q$14)</f>
        <v>0</v>
      </c>
      <c r="S5" s="121"/>
      <c r="T5" s="125">
        <f>COUNTA(H5:L5)</f>
        <v>0</v>
      </c>
      <c r="U5" s="122">
        <f>COUNTBLANK(M5)</f>
        <v>0</v>
      </c>
      <c r="V5" s="97"/>
      <c r="X5" s="55"/>
      <c r="Y5" s="55"/>
      <c r="Z5" s="55"/>
      <c r="AA5" s="10"/>
      <c r="AB5" s="10"/>
    </row>
    <row r="6" spans="1:28" ht="26.25" customHeight="1">
      <c r="A6" s="183"/>
      <c r="B6" s="209"/>
      <c r="C6" s="179" t="s">
        <v>35</v>
      </c>
      <c r="D6" s="180" t="s">
        <v>35</v>
      </c>
      <c r="E6" s="180" t="s">
        <v>35</v>
      </c>
      <c r="F6" s="180" t="s">
        <v>35</v>
      </c>
      <c r="G6" s="181" t="s">
        <v>35</v>
      </c>
      <c r="H6" s="79"/>
      <c r="I6" s="65"/>
      <c r="J6" s="50"/>
      <c r="K6" s="4"/>
      <c r="L6" s="52"/>
      <c r="M6" s="15" t="str">
        <f aca="true" t="shared" si="0" ref="M6:M18">IF(T6&gt;1,"◄",(IF(T6&lt;1,"◄","")))</f>
        <v>◄</v>
      </c>
      <c r="N6" s="40"/>
      <c r="O6" s="43">
        <v>1</v>
      </c>
      <c r="P6" s="221"/>
      <c r="Q6" s="124">
        <f aca="true" t="shared" si="1" ref="Q6:Q14">IF(H6&lt;&gt;"",0,O6)</f>
        <v>1</v>
      </c>
      <c r="R6" s="97">
        <f aca="true" t="shared" si="2" ref="R6:R14">(IF(J6&lt;&gt;"",1/3,0)+IF(K6&lt;&gt;"",2/3,0)+IF(L6&lt;&gt;"",1,0))*O$4*20*Q6/SUM(Q$5:Q$14)</f>
        <v>0</v>
      </c>
      <c r="S6" s="121"/>
      <c r="T6" s="125">
        <f aca="true" t="shared" si="3" ref="T6:T18">COUNTA(H6:L6)</f>
        <v>0</v>
      </c>
      <c r="U6" s="122">
        <f aca="true" t="shared" si="4" ref="U6:U14">COUNTBLANK(M6)</f>
        <v>0</v>
      </c>
      <c r="V6" s="97"/>
      <c r="X6" s="55"/>
      <c r="Y6" s="55"/>
      <c r="Z6" s="55"/>
      <c r="AA6" s="10"/>
      <c r="AB6" s="10"/>
    </row>
    <row r="7" spans="1:28" ht="26.25" customHeight="1">
      <c r="A7" s="85" t="s">
        <v>29</v>
      </c>
      <c r="B7" s="106" t="s">
        <v>65</v>
      </c>
      <c r="C7" s="176" t="s">
        <v>36</v>
      </c>
      <c r="D7" s="177" t="s">
        <v>36</v>
      </c>
      <c r="E7" s="177" t="s">
        <v>36</v>
      </c>
      <c r="F7" s="177" t="s">
        <v>36</v>
      </c>
      <c r="G7" s="178" t="s">
        <v>36</v>
      </c>
      <c r="H7" s="78"/>
      <c r="I7" s="61"/>
      <c r="J7" s="54"/>
      <c r="K7" s="3"/>
      <c r="L7" s="53"/>
      <c r="M7" s="15" t="str">
        <f t="shared" si="0"/>
        <v>◄</v>
      </c>
      <c r="N7" s="40"/>
      <c r="O7" s="43">
        <v>2</v>
      </c>
      <c r="P7" s="126">
        <f>R7</f>
        <v>0</v>
      </c>
      <c r="Q7" s="124">
        <f t="shared" si="1"/>
        <v>2</v>
      </c>
      <c r="R7" s="97">
        <f t="shared" si="2"/>
        <v>0</v>
      </c>
      <c r="S7" s="121"/>
      <c r="T7" s="125">
        <f t="shared" si="3"/>
        <v>0</v>
      </c>
      <c r="U7" s="122">
        <f t="shared" si="4"/>
        <v>0</v>
      </c>
      <c r="V7" s="97"/>
      <c r="X7" s="55"/>
      <c r="Y7" s="55"/>
      <c r="Z7" s="55"/>
      <c r="AA7" s="10"/>
      <c r="AB7" s="10"/>
    </row>
    <row r="8" spans="1:28" ht="26.25" customHeight="1">
      <c r="A8" s="85" t="s">
        <v>30</v>
      </c>
      <c r="B8" s="106" t="s">
        <v>69</v>
      </c>
      <c r="C8" s="179" t="s">
        <v>37</v>
      </c>
      <c r="D8" s="180" t="s">
        <v>37</v>
      </c>
      <c r="E8" s="180" t="s">
        <v>37</v>
      </c>
      <c r="F8" s="180" t="s">
        <v>37</v>
      </c>
      <c r="G8" s="181" t="s">
        <v>37</v>
      </c>
      <c r="H8" s="79"/>
      <c r="I8" s="36"/>
      <c r="J8" s="50"/>
      <c r="K8" s="50"/>
      <c r="L8" s="52"/>
      <c r="M8" s="15" t="str">
        <f t="shared" si="0"/>
        <v>◄</v>
      </c>
      <c r="N8" s="40"/>
      <c r="O8" s="43">
        <v>4</v>
      </c>
      <c r="P8" s="126">
        <f>R8</f>
        <v>0</v>
      </c>
      <c r="Q8" s="124">
        <f t="shared" si="1"/>
        <v>4</v>
      </c>
      <c r="R8" s="97">
        <f t="shared" si="2"/>
        <v>0</v>
      </c>
      <c r="S8" s="121"/>
      <c r="T8" s="125">
        <f t="shared" si="3"/>
        <v>0</v>
      </c>
      <c r="U8" s="122">
        <f t="shared" si="4"/>
        <v>0</v>
      </c>
      <c r="V8" s="97"/>
      <c r="X8" s="55"/>
      <c r="Y8" s="55"/>
      <c r="Z8" s="55"/>
      <c r="AA8" s="10"/>
      <c r="AB8" s="10"/>
    </row>
    <row r="9" spans="1:28" ht="26.25" customHeight="1">
      <c r="A9" s="184" t="s">
        <v>31</v>
      </c>
      <c r="B9" s="207" t="s">
        <v>70</v>
      </c>
      <c r="C9" s="176" t="s">
        <v>38</v>
      </c>
      <c r="D9" s="177" t="s">
        <v>38</v>
      </c>
      <c r="E9" s="177" t="s">
        <v>38</v>
      </c>
      <c r="F9" s="177" t="s">
        <v>38</v>
      </c>
      <c r="G9" s="178" t="s">
        <v>38</v>
      </c>
      <c r="H9" s="78"/>
      <c r="I9" s="5"/>
      <c r="J9" s="3"/>
      <c r="K9" s="54"/>
      <c r="L9" s="53"/>
      <c r="M9" s="15" t="str">
        <f t="shared" si="0"/>
        <v>◄</v>
      </c>
      <c r="N9" s="40"/>
      <c r="O9" s="43">
        <v>2</v>
      </c>
      <c r="P9" s="221">
        <f>SUM(R9:R11)</f>
        <v>0</v>
      </c>
      <c r="Q9" s="124">
        <f t="shared" si="1"/>
        <v>2</v>
      </c>
      <c r="R9" s="97">
        <f t="shared" si="2"/>
        <v>0</v>
      </c>
      <c r="S9" s="121"/>
      <c r="T9" s="125">
        <f t="shared" si="3"/>
        <v>0</v>
      </c>
      <c r="U9" s="122">
        <f t="shared" si="4"/>
        <v>0</v>
      </c>
      <c r="V9" s="97"/>
      <c r="X9" s="55"/>
      <c r="Y9" s="55"/>
      <c r="Z9" s="55"/>
      <c r="AA9" s="10"/>
      <c r="AB9" s="10"/>
    </row>
    <row r="10" spans="1:28" ht="26.25" customHeight="1">
      <c r="A10" s="184"/>
      <c r="B10" s="208"/>
      <c r="C10" s="179" t="s">
        <v>71</v>
      </c>
      <c r="D10" s="180" t="s">
        <v>39</v>
      </c>
      <c r="E10" s="180" t="s">
        <v>39</v>
      </c>
      <c r="F10" s="180" t="s">
        <v>39</v>
      </c>
      <c r="G10" s="181" t="s">
        <v>39</v>
      </c>
      <c r="H10" s="79"/>
      <c r="I10" s="6"/>
      <c r="J10" s="51"/>
      <c r="K10" s="51"/>
      <c r="L10" s="51"/>
      <c r="M10" s="15" t="str">
        <f t="shared" si="0"/>
        <v>◄</v>
      </c>
      <c r="N10" s="40"/>
      <c r="O10" s="43">
        <v>1</v>
      </c>
      <c r="P10" s="221"/>
      <c r="Q10" s="124">
        <f t="shared" si="1"/>
        <v>1</v>
      </c>
      <c r="R10" s="97">
        <f t="shared" si="2"/>
        <v>0</v>
      </c>
      <c r="S10" s="121"/>
      <c r="T10" s="125">
        <f t="shared" si="3"/>
        <v>0</v>
      </c>
      <c r="U10" s="122">
        <f t="shared" si="4"/>
        <v>0</v>
      </c>
      <c r="V10" s="97"/>
      <c r="X10" s="55"/>
      <c r="Y10" s="55"/>
      <c r="Z10" s="55"/>
      <c r="AA10" s="10"/>
      <c r="AB10" s="10"/>
    </row>
    <row r="11" spans="1:28" ht="26.25" customHeight="1">
      <c r="A11" s="184"/>
      <c r="B11" s="209"/>
      <c r="C11" s="176" t="s">
        <v>40</v>
      </c>
      <c r="D11" s="177" t="s">
        <v>40</v>
      </c>
      <c r="E11" s="177" t="s">
        <v>40</v>
      </c>
      <c r="F11" s="177" t="s">
        <v>40</v>
      </c>
      <c r="G11" s="178" t="s">
        <v>40</v>
      </c>
      <c r="H11" s="78"/>
      <c r="I11" s="5"/>
      <c r="J11" s="54"/>
      <c r="K11" s="54"/>
      <c r="L11" s="54"/>
      <c r="M11" s="15" t="str">
        <f t="shared" si="0"/>
        <v>◄</v>
      </c>
      <c r="N11" s="40"/>
      <c r="O11" s="43">
        <v>2</v>
      </c>
      <c r="P11" s="221"/>
      <c r="Q11" s="124">
        <f t="shared" si="1"/>
        <v>2</v>
      </c>
      <c r="R11" s="97">
        <f t="shared" si="2"/>
        <v>0</v>
      </c>
      <c r="S11" s="121"/>
      <c r="T11" s="125">
        <f t="shared" si="3"/>
        <v>0</v>
      </c>
      <c r="U11" s="122">
        <f t="shared" si="4"/>
        <v>0</v>
      </c>
      <c r="V11" s="97"/>
      <c r="X11" s="55"/>
      <c r="Y11" s="55"/>
      <c r="Z11" s="55"/>
      <c r="AA11" s="10"/>
      <c r="AB11" s="10"/>
    </row>
    <row r="12" spans="1:28" ht="26.25" customHeight="1">
      <c r="A12" s="85" t="s">
        <v>32</v>
      </c>
      <c r="B12" s="106" t="s">
        <v>66</v>
      </c>
      <c r="C12" s="179" t="s">
        <v>41</v>
      </c>
      <c r="D12" s="180" t="s">
        <v>41</v>
      </c>
      <c r="E12" s="180" t="s">
        <v>41</v>
      </c>
      <c r="F12" s="180" t="s">
        <v>41</v>
      </c>
      <c r="G12" s="181" t="s">
        <v>41</v>
      </c>
      <c r="H12" s="79"/>
      <c r="I12" s="6"/>
      <c r="J12" s="51"/>
      <c r="K12" s="51"/>
      <c r="L12" s="51"/>
      <c r="M12" s="15" t="str">
        <f t="shared" si="0"/>
        <v>◄</v>
      </c>
      <c r="N12" s="40"/>
      <c r="O12" s="43">
        <v>2</v>
      </c>
      <c r="P12" s="126">
        <f>R12</f>
        <v>0</v>
      </c>
      <c r="Q12" s="124">
        <f t="shared" si="1"/>
        <v>2</v>
      </c>
      <c r="R12" s="97">
        <f t="shared" si="2"/>
        <v>0</v>
      </c>
      <c r="S12" s="121"/>
      <c r="T12" s="125">
        <f t="shared" si="3"/>
        <v>0</v>
      </c>
      <c r="U12" s="122">
        <f t="shared" si="4"/>
        <v>0</v>
      </c>
      <c r="V12" s="97"/>
      <c r="X12" s="55"/>
      <c r="Y12" s="55"/>
      <c r="Z12" s="55"/>
      <c r="AA12" s="10"/>
      <c r="AB12" s="10"/>
    </row>
    <row r="13" spans="1:28" ht="26.25" customHeight="1">
      <c r="A13" s="182" t="s">
        <v>33</v>
      </c>
      <c r="B13" s="207" t="s">
        <v>67</v>
      </c>
      <c r="C13" s="176" t="s">
        <v>72</v>
      </c>
      <c r="D13" s="177" t="s">
        <v>42</v>
      </c>
      <c r="E13" s="177" t="s">
        <v>42</v>
      </c>
      <c r="F13" s="177" t="s">
        <v>42</v>
      </c>
      <c r="G13" s="178" t="s">
        <v>42</v>
      </c>
      <c r="H13" s="78"/>
      <c r="I13" s="5"/>
      <c r="J13" s="54"/>
      <c r="K13" s="54"/>
      <c r="L13" s="54"/>
      <c r="M13" s="15" t="str">
        <f t="shared" si="0"/>
        <v>◄</v>
      </c>
      <c r="N13" s="40"/>
      <c r="O13" s="43">
        <v>1</v>
      </c>
      <c r="P13" s="221">
        <f>SUM(R13:R14)</f>
        <v>0</v>
      </c>
      <c r="Q13" s="124">
        <f t="shared" si="1"/>
        <v>1</v>
      </c>
      <c r="R13" s="97">
        <f t="shared" si="2"/>
        <v>0</v>
      </c>
      <c r="S13" s="121"/>
      <c r="T13" s="125">
        <f t="shared" si="3"/>
        <v>0</v>
      </c>
      <c r="U13" s="122">
        <f t="shared" si="4"/>
        <v>0</v>
      </c>
      <c r="V13" s="97"/>
      <c r="X13" s="55"/>
      <c r="Y13" s="55"/>
      <c r="Z13" s="55"/>
      <c r="AA13" s="10"/>
      <c r="AB13" s="10"/>
    </row>
    <row r="14" spans="1:28" ht="26.25" customHeight="1">
      <c r="A14" s="183"/>
      <c r="B14" s="209"/>
      <c r="C14" s="179" t="s">
        <v>43</v>
      </c>
      <c r="D14" s="180" t="s">
        <v>43</v>
      </c>
      <c r="E14" s="180" t="s">
        <v>43</v>
      </c>
      <c r="F14" s="180" t="s">
        <v>43</v>
      </c>
      <c r="G14" s="181" t="s">
        <v>43</v>
      </c>
      <c r="H14" s="79"/>
      <c r="I14" s="66"/>
      <c r="J14" s="51"/>
      <c r="K14" s="51"/>
      <c r="L14" s="51"/>
      <c r="M14" s="15" t="str">
        <f t="shared" si="0"/>
        <v>◄</v>
      </c>
      <c r="N14" s="40"/>
      <c r="O14" s="43">
        <v>1</v>
      </c>
      <c r="P14" s="221"/>
      <c r="Q14" s="124">
        <f t="shared" si="1"/>
        <v>1</v>
      </c>
      <c r="R14" s="97">
        <f t="shared" si="2"/>
        <v>0</v>
      </c>
      <c r="S14" s="121"/>
      <c r="T14" s="125">
        <f t="shared" si="3"/>
        <v>0</v>
      </c>
      <c r="U14" s="122">
        <f t="shared" si="4"/>
        <v>0</v>
      </c>
      <c r="V14" s="97"/>
      <c r="X14" s="55"/>
      <c r="Y14" s="55"/>
      <c r="Z14" s="55"/>
      <c r="AA14" s="10"/>
      <c r="AB14" s="10"/>
    </row>
    <row r="15" spans="1:28" ht="15.75" customHeight="1">
      <c r="A15" s="226" t="s">
        <v>22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  <c r="N15" s="41"/>
      <c r="O15" s="42">
        <v>0.4</v>
      </c>
      <c r="P15" s="127">
        <f>SUM(P16:P18)</f>
        <v>0</v>
      </c>
      <c r="Q15" s="120">
        <f>SUM(Q16:Q18)</f>
        <v>5</v>
      </c>
      <c r="R15" s="119">
        <f>SUM(R16:R18)</f>
        <v>0</v>
      </c>
      <c r="S15" s="121"/>
      <c r="T15" s="128"/>
      <c r="U15" s="122"/>
      <c r="V15" s="97"/>
      <c r="X15" s="55"/>
      <c r="Y15" s="55"/>
      <c r="Z15" s="55"/>
      <c r="AA15" s="10"/>
      <c r="AB15" s="10"/>
    </row>
    <row r="16" spans="1:35" s="25" customFormat="1" ht="23.25" customHeight="1">
      <c r="A16" s="216" t="s">
        <v>23</v>
      </c>
      <c r="B16" s="211" t="s">
        <v>24</v>
      </c>
      <c r="C16" s="176" t="s">
        <v>25</v>
      </c>
      <c r="D16" s="177" t="s">
        <v>25</v>
      </c>
      <c r="E16" s="177" t="s">
        <v>25</v>
      </c>
      <c r="F16" s="177" t="s">
        <v>25</v>
      </c>
      <c r="G16" s="178" t="s">
        <v>25</v>
      </c>
      <c r="H16" s="80"/>
      <c r="I16" s="5"/>
      <c r="J16" s="54"/>
      <c r="K16" s="54"/>
      <c r="L16" s="54"/>
      <c r="M16" s="15" t="str">
        <f t="shared" si="0"/>
        <v>◄</v>
      </c>
      <c r="N16" s="40"/>
      <c r="O16" s="43">
        <v>2</v>
      </c>
      <c r="P16" s="221">
        <f>SUM(R16:R18)</f>
        <v>0</v>
      </c>
      <c r="Q16" s="124">
        <f>IF(H16&lt;&gt;"",0,O16)</f>
        <v>2</v>
      </c>
      <c r="R16" s="97">
        <f>(IF(J16&lt;&gt;"",1/3,0)+IF(K16&lt;&gt;"",2/3,0)+IF(L16&lt;&gt;"",1,0))*O$15*20*Q16/SUM(Q$16:Q$18)</f>
        <v>0</v>
      </c>
      <c r="S16" s="121"/>
      <c r="T16" s="125">
        <f>COUNTA(H16:L16)</f>
        <v>0</v>
      </c>
      <c r="U16" s="122">
        <f>COUNTBLANK(M16)</f>
        <v>0</v>
      </c>
      <c r="V16" s="97"/>
      <c r="W16" s="70"/>
      <c r="X16" s="55"/>
      <c r="Y16" s="55"/>
      <c r="Z16" s="55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25" customFormat="1" ht="23.25" customHeight="1">
      <c r="A17" s="217"/>
      <c r="B17" s="212"/>
      <c r="C17" s="210" t="s">
        <v>26</v>
      </c>
      <c r="D17" s="210" t="s">
        <v>26</v>
      </c>
      <c r="E17" s="210" t="s">
        <v>26</v>
      </c>
      <c r="F17" s="210" t="s">
        <v>26</v>
      </c>
      <c r="G17" s="210" t="s">
        <v>26</v>
      </c>
      <c r="H17" s="67"/>
      <c r="I17" s="66"/>
      <c r="J17" s="1"/>
      <c r="K17" s="1"/>
      <c r="L17" s="51"/>
      <c r="M17" s="15" t="str">
        <f t="shared" si="0"/>
        <v>◄</v>
      </c>
      <c r="N17" s="40"/>
      <c r="O17" s="43">
        <v>2</v>
      </c>
      <c r="P17" s="221"/>
      <c r="Q17" s="124">
        <f>IF(H17&lt;&gt;"",0,O17)</f>
        <v>2</v>
      </c>
      <c r="R17" s="97">
        <f>(IF(J17&lt;&gt;"",1/3,0)+IF(K17&lt;&gt;"",2/3,0)+IF(L17&lt;&gt;"",1,0))*O$15*20*Q17/SUM(Q$16:Q$18)</f>
        <v>0</v>
      </c>
      <c r="S17" s="121"/>
      <c r="T17" s="125">
        <f t="shared" si="3"/>
        <v>0</v>
      </c>
      <c r="U17" s="122">
        <f>COUNTBLANK(M17)</f>
        <v>0</v>
      </c>
      <c r="V17" s="97"/>
      <c r="W17" s="70"/>
      <c r="X17" s="55"/>
      <c r="Y17" s="55"/>
      <c r="Z17" s="55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25" customFormat="1" ht="25.5" customHeight="1">
      <c r="A18" s="218"/>
      <c r="B18" s="213"/>
      <c r="C18" s="229" t="s">
        <v>27</v>
      </c>
      <c r="D18" s="229" t="s">
        <v>27</v>
      </c>
      <c r="E18" s="229" t="s">
        <v>27</v>
      </c>
      <c r="F18" s="229" t="s">
        <v>27</v>
      </c>
      <c r="G18" s="229" t="s">
        <v>27</v>
      </c>
      <c r="H18" s="80"/>
      <c r="I18" s="5"/>
      <c r="J18" s="54"/>
      <c r="K18" s="3"/>
      <c r="L18" s="54"/>
      <c r="M18" s="15" t="str">
        <f t="shared" si="0"/>
        <v>◄</v>
      </c>
      <c r="N18" s="40"/>
      <c r="O18" s="43">
        <v>1</v>
      </c>
      <c r="P18" s="221"/>
      <c r="Q18" s="124">
        <f>IF(H18&lt;&gt;"",0,O18)</f>
        <v>1</v>
      </c>
      <c r="R18" s="97">
        <f>(IF(J18&lt;&gt;"",1/3,0)+IF(K18&lt;&gt;"",2/3,0)+IF(L18&lt;&gt;"",1,0))*O$15*20*Q18/SUM(Q$16:Q$18)</f>
        <v>0</v>
      </c>
      <c r="S18" s="121"/>
      <c r="T18" s="125">
        <f t="shared" si="3"/>
        <v>0</v>
      </c>
      <c r="U18" s="122">
        <f>COUNTBLANK(M18)</f>
        <v>0</v>
      </c>
      <c r="V18" s="97"/>
      <c r="W18" s="70"/>
      <c r="X18" s="55"/>
      <c r="Y18" s="55"/>
      <c r="Z18" s="55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28" ht="24.75" customHeight="1">
      <c r="A19" s="31"/>
      <c r="B19" s="44"/>
      <c r="C19" s="197" t="s">
        <v>18</v>
      </c>
      <c r="D19" s="198"/>
      <c r="E19" s="198"/>
      <c r="F19" s="198"/>
      <c r="G19" s="198"/>
      <c r="H19" s="222">
        <f>Q4/SUM(O5:O14)</f>
        <v>1</v>
      </c>
      <c r="I19" s="223"/>
      <c r="J19" s="223"/>
      <c r="K19" s="223"/>
      <c r="L19" s="223"/>
      <c r="M19" s="46"/>
      <c r="N19" s="45"/>
      <c r="O19" s="47"/>
      <c r="P19" s="129"/>
      <c r="Q19" s="124"/>
      <c r="R19" s="97"/>
      <c r="S19" s="121"/>
      <c r="T19" s="125"/>
      <c r="V19" s="97"/>
      <c r="W19" s="58"/>
      <c r="X19" s="59"/>
      <c r="Y19" s="32"/>
      <c r="Z19" s="32"/>
      <c r="AA19" s="32"/>
      <c r="AB19" s="10"/>
    </row>
    <row r="20" spans="1:28" ht="24.75" customHeight="1">
      <c r="A20" s="31"/>
      <c r="B20" s="44"/>
      <c r="C20" s="214" t="s">
        <v>19</v>
      </c>
      <c r="D20" s="215"/>
      <c r="E20" s="215"/>
      <c r="F20" s="215"/>
      <c r="G20" s="215"/>
      <c r="H20" s="224">
        <f>Q15/SUM(O16:O18)</f>
        <v>1</v>
      </c>
      <c r="I20" s="225"/>
      <c r="J20" s="225"/>
      <c r="K20" s="225"/>
      <c r="L20" s="225"/>
      <c r="M20" s="46"/>
      <c r="N20" s="45"/>
      <c r="O20" s="47"/>
      <c r="P20" s="129"/>
      <c r="Q20" s="124"/>
      <c r="R20" s="97"/>
      <c r="S20" s="121"/>
      <c r="T20" s="125"/>
      <c r="U20" s="122"/>
      <c r="V20" s="97"/>
      <c r="W20" s="58"/>
      <c r="X20" s="59"/>
      <c r="Y20" s="32"/>
      <c r="Z20" s="32"/>
      <c r="AA20" s="32"/>
      <c r="AB20" s="10"/>
    </row>
    <row r="21" spans="1:28" ht="11.25" customHeight="1">
      <c r="A21" s="22"/>
      <c r="B21" s="200"/>
      <c r="C21" s="200"/>
      <c r="D21" s="200"/>
      <c r="E21" s="200"/>
      <c r="F21" s="200"/>
      <c r="G21" s="200"/>
      <c r="H21" s="73"/>
      <c r="I21" s="259"/>
      <c r="J21" s="260"/>
      <c r="K21" s="260"/>
      <c r="L21" s="261"/>
      <c r="M21" s="20"/>
      <c r="N21" s="20"/>
      <c r="O21" s="16"/>
      <c r="P21" s="111"/>
      <c r="Q21" s="130"/>
      <c r="R21" s="117"/>
      <c r="S21" s="117"/>
      <c r="T21" s="122"/>
      <c r="U21" s="122"/>
      <c r="W21" s="59"/>
      <c r="X21" s="59"/>
      <c r="Y21" s="32"/>
      <c r="Z21" s="32"/>
      <c r="AA21" s="32"/>
      <c r="AB21" s="10"/>
    </row>
    <row r="22" spans="1:28" ht="30" customHeight="1" thickBot="1">
      <c r="A22" s="22"/>
      <c r="C22" s="231" t="s">
        <v>3</v>
      </c>
      <c r="D22" s="257"/>
      <c r="E22" s="257"/>
      <c r="F22" s="257"/>
      <c r="G22" s="257"/>
      <c r="H22" s="258"/>
      <c r="I22" s="201" t="str">
        <f>IF(OR(V4=0,H19&lt;0.5,H20&lt;0.5),"!",(P4+P15))</f>
        <v>!</v>
      </c>
      <c r="J22" s="201"/>
      <c r="K22" s="199" t="s">
        <v>20</v>
      </c>
      <c r="L22" s="199"/>
      <c r="M22" s="20"/>
      <c r="N22" s="20"/>
      <c r="O22" s="16"/>
      <c r="P22" s="111"/>
      <c r="Q22" s="117"/>
      <c r="R22" s="117"/>
      <c r="S22" s="117"/>
      <c r="T22" s="131"/>
      <c r="U22" s="122"/>
      <c r="W22" s="59"/>
      <c r="X22" s="59"/>
      <c r="Y22" s="32"/>
      <c r="Z22" s="32"/>
      <c r="AA22" s="32"/>
      <c r="AB22" s="10"/>
    </row>
    <row r="23" spans="1:28" ht="31.5" customHeight="1" thickBot="1">
      <c r="A23" s="22"/>
      <c r="B23" s="10"/>
      <c r="C23" s="195" t="s">
        <v>47</v>
      </c>
      <c r="D23" s="196"/>
      <c r="E23" s="196"/>
      <c r="F23" s="196"/>
      <c r="G23" s="196"/>
      <c r="H23" s="196"/>
      <c r="I23" s="193"/>
      <c r="J23" s="194"/>
      <c r="K23" s="219" t="s">
        <v>20</v>
      </c>
      <c r="L23" s="220"/>
      <c r="M23" s="7"/>
      <c r="N23" s="7"/>
      <c r="O23" s="48"/>
      <c r="P23" s="111"/>
      <c r="Q23" s="118"/>
      <c r="R23" s="117"/>
      <c r="S23" s="117"/>
      <c r="T23" s="117"/>
      <c r="U23" s="117"/>
      <c r="W23" s="58"/>
      <c r="X23" s="58"/>
      <c r="Y23" s="10"/>
      <c r="Z23" s="10"/>
      <c r="AA23" s="10"/>
      <c r="AB23" s="10"/>
    </row>
    <row r="24" spans="1:28" ht="33.75" customHeight="1" thickBot="1">
      <c r="A24" s="22"/>
      <c r="C24" s="230" t="s">
        <v>45</v>
      </c>
      <c r="D24" s="230"/>
      <c r="E24" s="230"/>
      <c r="F24" s="230"/>
      <c r="G24" s="230"/>
      <c r="H24" s="231"/>
      <c r="I24" s="232">
        <f>I23*3</f>
        <v>0</v>
      </c>
      <c r="J24" s="233"/>
      <c r="K24" s="234" t="s">
        <v>46</v>
      </c>
      <c r="L24" s="235"/>
      <c r="M24" s="49"/>
      <c r="N24" s="26"/>
      <c r="O24" s="16"/>
      <c r="P24" s="111"/>
      <c r="W24" s="58"/>
      <c r="X24" s="58"/>
      <c r="Y24" s="10"/>
      <c r="Z24" s="10"/>
      <c r="AA24" s="10"/>
      <c r="AB24" s="10"/>
    </row>
    <row r="25" spans="1:28" ht="21" customHeight="1" thickBot="1">
      <c r="A25" s="22"/>
      <c r="C25" s="110"/>
      <c r="D25" s="57"/>
      <c r="E25" s="57"/>
      <c r="F25" s="57"/>
      <c r="G25" s="57"/>
      <c r="H25" s="74"/>
      <c r="I25" s="63"/>
      <c r="J25" s="63"/>
      <c r="K25" s="49"/>
      <c r="L25" s="49"/>
      <c r="M25" s="49"/>
      <c r="N25" s="26"/>
      <c r="O25" s="16"/>
      <c r="P25" s="111"/>
      <c r="W25" s="58"/>
      <c r="X25" s="58"/>
      <c r="Y25" s="10"/>
      <c r="Z25" s="10"/>
      <c r="AA25" s="10"/>
      <c r="AB25" s="10"/>
    </row>
    <row r="26" spans="1:28" ht="15.75">
      <c r="A26" s="24"/>
      <c r="B26" s="107" t="s">
        <v>6</v>
      </c>
      <c r="C26" s="238" t="s">
        <v>5</v>
      </c>
      <c r="D26" s="238"/>
      <c r="E26" s="238"/>
      <c r="F26" s="239"/>
      <c r="G26" s="22"/>
      <c r="H26" s="62"/>
      <c r="I26" s="62"/>
      <c r="J26" s="62"/>
      <c r="K26" s="62"/>
      <c r="L26" s="75"/>
      <c r="M26" s="64"/>
      <c r="N26" s="23"/>
      <c r="O26" s="16"/>
      <c r="P26" s="111"/>
      <c r="Q26" s="132"/>
      <c r="W26" s="58"/>
      <c r="X26" s="58"/>
      <c r="Y26" s="10"/>
      <c r="Z26" s="10"/>
      <c r="AA26" s="10"/>
      <c r="AB26" s="10"/>
    </row>
    <row r="27" spans="2:28" ht="12.75" customHeight="1">
      <c r="B27" s="236" t="str">
        <f>CONCATENATE(Identification!B9," ",Identification!B10)</f>
        <v> </v>
      </c>
      <c r="C27" s="240">
        <f>CONCATENATE(Identification!B7)</f>
      </c>
      <c r="D27" s="240"/>
      <c r="E27" s="240"/>
      <c r="F27" s="241"/>
      <c r="G27" s="22"/>
      <c r="H27" s="62"/>
      <c r="I27" s="62"/>
      <c r="J27" s="62"/>
      <c r="K27" s="62"/>
      <c r="L27" s="75"/>
      <c r="M27" s="29"/>
      <c r="N27" s="29"/>
      <c r="Q27" s="132"/>
      <c r="W27" s="58"/>
      <c r="X27" s="58"/>
      <c r="Y27" s="10"/>
      <c r="Z27" s="10"/>
      <c r="AA27" s="10"/>
      <c r="AB27" s="10"/>
    </row>
    <row r="28" spans="2:28" ht="12.75">
      <c r="B28" s="236"/>
      <c r="C28" s="240"/>
      <c r="D28" s="240"/>
      <c r="E28" s="240"/>
      <c r="F28" s="241"/>
      <c r="G28" s="22"/>
      <c r="H28" s="81"/>
      <c r="I28" s="57"/>
      <c r="J28" s="57"/>
      <c r="K28" s="57"/>
      <c r="L28" s="75"/>
      <c r="M28" s="56"/>
      <c r="Q28" s="132"/>
      <c r="W28" s="58"/>
      <c r="X28" s="58"/>
      <c r="Y28" s="10"/>
      <c r="Z28" s="10"/>
      <c r="AA28" s="10"/>
      <c r="AB28" s="10"/>
    </row>
    <row r="29" spans="2:28" ht="14.25" thickBot="1">
      <c r="B29" s="237"/>
      <c r="C29" s="242"/>
      <c r="D29" s="242"/>
      <c r="E29" s="242"/>
      <c r="F29" s="243"/>
      <c r="G29" s="22"/>
      <c r="H29" s="82"/>
      <c r="I29" s="83"/>
      <c r="J29" s="82"/>
      <c r="K29" s="82"/>
      <c r="L29" s="75"/>
      <c r="M29" s="56"/>
      <c r="O29" s="10"/>
      <c r="P29" s="134"/>
      <c r="Q29" s="95"/>
      <c r="W29" s="58"/>
      <c r="X29" s="58"/>
      <c r="Y29" s="10"/>
      <c r="Z29" s="10"/>
      <c r="AA29" s="10"/>
      <c r="AB29" s="10"/>
    </row>
    <row r="30" spans="2:28" ht="31.5">
      <c r="B30" s="108" t="s">
        <v>48</v>
      </c>
      <c r="C30" s="202" t="s">
        <v>60</v>
      </c>
      <c r="D30" s="202"/>
      <c r="E30" s="202"/>
      <c r="F30" s="203"/>
      <c r="G30" s="22"/>
      <c r="H30" s="204" t="s">
        <v>2</v>
      </c>
      <c r="I30" s="205"/>
      <c r="J30" s="205"/>
      <c r="K30" s="206"/>
      <c r="L30" s="75"/>
      <c r="M30" s="56"/>
      <c r="Q30" s="132"/>
      <c r="W30" s="58"/>
      <c r="X30" s="58"/>
      <c r="Y30" s="10"/>
      <c r="Z30" s="10"/>
      <c r="AA30" s="10"/>
      <c r="AB30" s="10"/>
    </row>
    <row r="31" spans="2:28" ht="27" customHeight="1" thickBot="1">
      <c r="B31" s="90">
        <f>CONCATENATE(Identification!A21)</f>
      </c>
      <c r="C31" s="248"/>
      <c r="D31" s="249"/>
      <c r="E31" s="249"/>
      <c r="F31" s="250"/>
      <c r="G31" s="22"/>
      <c r="H31" s="251">
        <f ca="1">TODAY()</f>
        <v>42460</v>
      </c>
      <c r="I31" s="252"/>
      <c r="J31" s="252"/>
      <c r="K31" s="253"/>
      <c r="Q31" s="132"/>
      <c r="W31" s="10"/>
      <c r="X31" s="10"/>
      <c r="Y31" s="10"/>
      <c r="Z31" s="10"/>
      <c r="AA31" s="10"/>
      <c r="AB31" s="10"/>
    </row>
    <row r="32" spans="2:28" ht="27" customHeight="1" thickBot="1">
      <c r="B32" s="109">
        <f>CONCATENATE(Identification!A22)</f>
      </c>
      <c r="C32" s="254"/>
      <c r="D32" s="255"/>
      <c r="E32" s="255"/>
      <c r="F32" s="256"/>
      <c r="G32" s="22"/>
      <c r="H32" s="62"/>
      <c r="I32" s="62"/>
      <c r="J32" s="62"/>
      <c r="K32" s="62"/>
      <c r="Q32" s="132"/>
      <c r="W32" s="10"/>
      <c r="X32" s="10"/>
      <c r="Y32" s="10"/>
      <c r="Z32" s="10"/>
      <c r="AA32" s="10"/>
      <c r="AB32" s="10"/>
    </row>
    <row r="33" spans="2:28" ht="17.25" customHeight="1">
      <c r="B33" s="244" t="s">
        <v>61</v>
      </c>
      <c r="C33" s="202"/>
      <c r="D33" s="202"/>
      <c r="E33" s="202"/>
      <c r="F33" s="203"/>
      <c r="Q33" s="132"/>
      <c r="W33" s="10"/>
      <c r="X33" s="10"/>
      <c r="Y33" s="10"/>
      <c r="Z33" s="10"/>
      <c r="AA33" s="10"/>
      <c r="AB33" s="10"/>
    </row>
    <row r="34" spans="2:28" ht="59.25" customHeight="1" thickBot="1">
      <c r="B34" s="245"/>
      <c r="C34" s="246"/>
      <c r="D34" s="246"/>
      <c r="E34" s="246"/>
      <c r="F34" s="247"/>
      <c r="Q34" s="132"/>
      <c r="W34" s="10"/>
      <c r="X34" s="10"/>
      <c r="Y34" s="10"/>
      <c r="Z34" s="10"/>
      <c r="AA34" s="10"/>
      <c r="AB34" s="10"/>
    </row>
    <row r="35" spans="17:28" ht="12.75">
      <c r="Q35" s="132"/>
      <c r="W35" s="10"/>
      <c r="X35" s="10"/>
      <c r="Y35" s="10"/>
      <c r="Z35" s="10"/>
      <c r="AA35" s="10"/>
      <c r="AB35" s="10"/>
    </row>
    <row r="36" ht="12.75">
      <c r="U36" s="135"/>
    </row>
  </sheetData>
  <sheetProtection password="C865" sheet="1" selectLockedCells="1"/>
  <mergeCells count="58">
    <mergeCell ref="B33:F33"/>
    <mergeCell ref="B34:F34"/>
    <mergeCell ref="P16:P18"/>
    <mergeCell ref="B13:B14"/>
    <mergeCell ref="B5:B6"/>
    <mergeCell ref="C31:F31"/>
    <mergeCell ref="H31:K31"/>
    <mergeCell ref="C32:F32"/>
    <mergeCell ref="C22:H22"/>
    <mergeCell ref="I21:L21"/>
    <mergeCell ref="C24:H24"/>
    <mergeCell ref="I24:J24"/>
    <mergeCell ref="K24:L24"/>
    <mergeCell ref="B27:B29"/>
    <mergeCell ref="C26:F26"/>
    <mergeCell ref="C27:F29"/>
    <mergeCell ref="P5:P6"/>
    <mergeCell ref="P9:P11"/>
    <mergeCell ref="P13:P14"/>
    <mergeCell ref="H19:L19"/>
    <mergeCell ref="H20:L20"/>
    <mergeCell ref="A15:M15"/>
    <mergeCell ref="C16:G16"/>
    <mergeCell ref="C18:G18"/>
    <mergeCell ref="C14:G14"/>
    <mergeCell ref="C12:G12"/>
    <mergeCell ref="C30:F30"/>
    <mergeCell ref="H30:K30"/>
    <mergeCell ref="B9:B11"/>
    <mergeCell ref="A13:A14"/>
    <mergeCell ref="C13:G13"/>
    <mergeCell ref="C17:G17"/>
    <mergeCell ref="B16:B18"/>
    <mergeCell ref="C20:G20"/>
    <mergeCell ref="A16:A18"/>
    <mergeCell ref="K23:L23"/>
    <mergeCell ref="I23:J23"/>
    <mergeCell ref="C23:H23"/>
    <mergeCell ref="C19:G19"/>
    <mergeCell ref="K22:L22"/>
    <mergeCell ref="B21:G21"/>
    <mergeCell ref="I22:J22"/>
    <mergeCell ref="A1:B1"/>
    <mergeCell ref="C1:G1"/>
    <mergeCell ref="D2:G2"/>
    <mergeCell ref="A3:B3"/>
    <mergeCell ref="C3:G3"/>
    <mergeCell ref="I2:L2"/>
    <mergeCell ref="A4:M4"/>
    <mergeCell ref="C5:G5"/>
    <mergeCell ref="C11:G11"/>
    <mergeCell ref="C9:G9"/>
    <mergeCell ref="C8:G8"/>
    <mergeCell ref="C6:G6"/>
    <mergeCell ref="C7:G7"/>
    <mergeCell ref="C10:G10"/>
    <mergeCell ref="A5:A6"/>
    <mergeCell ref="A9:A11"/>
  </mergeCells>
  <conditionalFormatting sqref="I23:J23">
    <cfRule type="cellIs" priority="6" dxfId="4" operator="lessThan">
      <formula>$I$22</formula>
    </cfRule>
  </conditionalFormatting>
  <conditionalFormatting sqref="O23">
    <cfRule type="cellIs" priority="10" dxfId="3" operator="greaterThan">
      <formula>"I29"</formula>
    </cfRule>
    <cfRule type="cellIs" priority="11" dxfId="2" operator="greaterThan">
      <formula>"H29"</formula>
    </cfRule>
  </conditionalFormatting>
  <conditionalFormatting sqref="H19:L20">
    <cfRule type="cellIs" priority="19" dxfId="1" operator="lessThan" stopIfTrue="1">
      <formula>0.5</formula>
    </cfRule>
  </conditionalFormatting>
  <conditionalFormatting sqref="H31:K31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71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2014-12-28T16:51:07Z</cp:lastPrinted>
  <dcterms:created xsi:type="dcterms:W3CDTF">2011-09-24T16:55:29Z</dcterms:created>
  <dcterms:modified xsi:type="dcterms:W3CDTF">2016-03-31T07:44:47Z</dcterms:modified>
  <cp:category/>
  <cp:version/>
  <cp:contentType/>
  <cp:contentStatus/>
</cp:coreProperties>
</file>