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2017-18\CORRECTION JUIN\"/>
    </mc:Choice>
  </mc:AlternateContent>
  <bookViews>
    <workbookView xWindow="0" yWindow="0" windowWidth="23040" windowHeight="9408"/>
  </bookViews>
  <sheets>
    <sheet name="Demi-fond" sheetId="13" r:id="rId1"/>
  </sheets>
  <definedNames>
    <definedName name="ecprojet">'Demi-fond'!#REF!</definedName>
    <definedName name="Ensemble_des_plages_colorées" localSheetId="0">'Demi-fond'!#REF!,'Demi-fond'!$C$44:$I$46,'Demi-fond'!$A$44</definedName>
    <definedName name="Ensemble_des_plages_colorées">#REF!,#REF!,#REF!</definedName>
    <definedName name="Ensemble_des_plages_de_saisie_de_perf" localSheetId="0">'Demi-fond'!$G$8:$H$42</definedName>
    <definedName name="Ensemble_des_plages_de_saisie_de_perf">#REF!</definedName>
    <definedName name="noteperf">'Demi-fond'!$G$51:$G$79</definedName>
    <definedName name="noteprojet">'Demi-fond'!#REF!</definedName>
    <definedName name="perffilles">'Demi-fond'!$F$51:$F$79</definedName>
    <definedName name="perfgars">'Demi-fond'!$H$51:$H$79</definedName>
    <definedName name="_xlnm.Print_Area" localSheetId="0">'Demi-fond'!$A$1:$S$45</definedName>
  </definedNames>
  <calcPr calcId="152511"/>
</workbook>
</file>

<file path=xl/calcChain.xml><?xml version="1.0" encoding="utf-8"?>
<calcChain xmlns="http://schemas.openxmlformats.org/spreadsheetml/2006/main">
  <c r="A45" i="13" l="1"/>
  <c r="A44" i="13" l="1"/>
  <c r="T43" i="13" l="1"/>
  <c r="Y43" i="13" s="1"/>
  <c r="U43" i="13"/>
  <c r="Z43" i="13" s="1"/>
  <c r="V43" i="13"/>
  <c r="AC43" i="13"/>
  <c r="AK43" i="13" s="1"/>
  <c r="BD43" i="13"/>
  <c r="N43" i="13" s="1"/>
  <c r="CF43" i="13"/>
  <c r="CI43" i="13"/>
  <c r="I42" i="13"/>
  <c r="J42" i="13"/>
  <c r="O42" i="13"/>
  <c r="Q42" i="13"/>
  <c r="I43" i="13"/>
  <c r="BV43" i="13" l="1"/>
  <c r="BU43" i="13"/>
  <c r="BZ43" i="13"/>
  <c r="CB43" i="13"/>
  <c r="X43" i="13"/>
  <c r="BY43" i="13" s="1"/>
  <c r="BQ43" i="13"/>
  <c r="W43" i="13"/>
  <c r="BR43" i="13" s="1"/>
  <c r="J43" i="13"/>
  <c r="CC43" i="13"/>
  <c r="BO43" i="13"/>
  <c r="AA43" i="13"/>
  <c r="CE43" i="13" s="1"/>
  <c r="BP43" i="13"/>
  <c r="BH43" i="13"/>
  <c r="BL43" i="13"/>
  <c r="CA43" i="13"/>
  <c r="CD43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8" i="13"/>
  <c r="U8" i="13"/>
  <c r="BW43" i="13" l="1"/>
  <c r="AB43" i="13"/>
  <c r="AJ43" i="13" s="1"/>
  <c r="AD43" i="13"/>
  <c r="AL43" i="13" s="1"/>
  <c r="AI43" i="13"/>
  <c r="AQ43" i="13" s="1"/>
  <c r="BX43" i="13"/>
  <c r="AE43" i="13"/>
  <c r="AM43" i="13" s="1"/>
  <c r="AG43" i="13"/>
  <c r="AO43" i="13" s="1"/>
  <c r="AH43" i="13"/>
  <c r="AP43" i="13" s="1"/>
  <c r="AF43" i="13"/>
  <c r="AN43" i="13" s="1"/>
  <c r="BS43" i="13"/>
  <c r="BT43" i="13"/>
  <c r="P46" i="13"/>
  <c r="P45" i="13"/>
  <c r="P44" i="13"/>
  <c r="AR43" i="13" l="1"/>
  <c r="AU43" i="13" s="1"/>
  <c r="AW43" i="13" s="1"/>
  <c r="CJ43" i="13"/>
  <c r="CG43" i="13"/>
  <c r="AV43" i="13"/>
  <c r="T8" i="13"/>
  <c r="Y8" i="13" s="1"/>
  <c r="Z8" i="13"/>
  <c r="AC8" i="13"/>
  <c r="AK8" i="13" s="1"/>
  <c r="CF8" i="13"/>
  <c r="CI8" i="13"/>
  <c r="T9" i="13"/>
  <c r="Y9" i="13" s="1"/>
  <c r="BP9" i="13" s="1"/>
  <c r="U9" i="13"/>
  <c r="Z9" i="13" s="1"/>
  <c r="CA9" i="13" s="1"/>
  <c r="AC9" i="13"/>
  <c r="AK9" i="13" s="1"/>
  <c r="CF9" i="13"/>
  <c r="CI9" i="13"/>
  <c r="T10" i="13"/>
  <c r="Y10" i="13" s="1"/>
  <c r="U10" i="13"/>
  <c r="Z10" i="13" s="1"/>
  <c r="AC10" i="13"/>
  <c r="AK10" i="13" s="1"/>
  <c r="CF10" i="13"/>
  <c r="CI10" i="13"/>
  <c r="T11" i="13"/>
  <c r="Y11" i="13" s="1"/>
  <c r="U11" i="13"/>
  <c r="Z11" i="13" s="1"/>
  <c r="BZ11" i="13" s="1"/>
  <c r="AC11" i="13"/>
  <c r="AK11" i="13" s="1"/>
  <c r="CF11" i="13"/>
  <c r="CI11" i="13"/>
  <c r="T12" i="13"/>
  <c r="Y12" i="13" s="1"/>
  <c r="U12" i="13"/>
  <c r="Z12" i="13" s="1"/>
  <c r="CC12" i="13" s="1"/>
  <c r="AC12" i="13"/>
  <c r="AK12" i="13" s="1"/>
  <c r="CF12" i="13"/>
  <c r="CI12" i="13"/>
  <c r="T13" i="13"/>
  <c r="Y13" i="13" s="1"/>
  <c r="BP13" i="13" s="1"/>
  <c r="U13" i="13"/>
  <c r="Z13" i="13" s="1"/>
  <c r="CD13" i="13" s="1"/>
  <c r="AC13" i="13"/>
  <c r="AK13" i="13" s="1"/>
  <c r="CF13" i="13"/>
  <c r="CI13" i="13"/>
  <c r="T14" i="13"/>
  <c r="Y14" i="13" s="1"/>
  <c r="BV14" i="13" s="1"/>
  <c r="U14" i="13"/>
  <c r="Z14" i="13" s="1"/>
  <c r="BZ14" i="13" s="1"/>
  <c r="AC14" i="13"/>
  <c r="AK14" i="13" s="1"/>
  <c r="CF14" i="13"/>
  <c r="CI14" i="13"/>
  <c r="T15" i="13"/>
  <c r="Y15" i="13" s="1"/>
  <c r="BP15" i="13" s="1"/>
  <c r="U15" i="13"/>
  <c r="Z15" i="13" s="1"/>
  <c r="CB15" i="13" s="1"/>
  <c r="AC15" i="13"/>
  <c r="AK15" i="13" s="1"/>
  <c r="CF15" i="13"/>
  <c r="CI15" i="13"/>
  <c r="T16" i="13"/>
  <c r="Y16" i="13" s="1"/>
  <c r="U16" i="13"/>
  <c r="Z16" i="13" s="1"/>
  <c r="AC16" i="13"/>
  <c r="AK16" i="13" s="1"/>
  <c r="CF16" i="13"/>
  <c r="CI16" i="13"/>
  <c r="T17" i="13"/>
  <c r="U17" i="13"/>
  <c r="Z17" i="13" s="1"/>
  <c r="CC17" i="13" s="1"/>
  <c r="Y17" i="13"/>
  <c r="BO17" i="13" s="1"/>
  <c r="AC17" i="13"/>
  <c r="AK17" i="13" s="1"/>
  <c r="CF17" i="13"/>
  <c r="CI17" i="13"/>
  <c r="T18" i="13"/>
  <c r="Y18" i="13" s="1"/>
  <c r="U18" i="13"/>
  <c r="Z18" i="13" s="1"/>
  <c r="BZ18" i="13" s="1"/>
  <c r="AC18" i="13"/>
  <c r="AK18" i="13" s="1"/>
  <c r="CF18" i="13"/>
  <c r="CI18" i="13"/>
  <c r="T19" i="13"/>
  <c r="Y19" i="13" s="1"/>
  <c r="U19" i="13"/>
  <c r="Z19" i="13" s="1"/>
  <c r="AC19" i="13"/>
  <c r="AK19" i="13" s="1"/>
  <c r="CF19" i="13"/>
  <c r="CI19" i="13"/>
  <c r="T20" i="13"/>
  <c r="Y20" i="13" s="1"/>
  <c r="BU20" i="13" s="1"/>
  <c r="U20" i="13"/>
  <c r="Z20" i="13" s="1"/>
  <c r="CC20" i="13" s="1"/>
  <c r="AC20" i="13"/>
  <c r="AK20" i="13" s="1"/>
  <c r="CF20" i="13"/>
  <c r="CI20" i="13"/>
  <c r="T21" i="13"/>
  <c r="U21" i="13"/>
  <c r="Z21" i="13" s="1"/>
  <c r="Y21" i="13"/>
  <c r="BQ21" i="13" s="1"/>
  <c r="AC21" i="13"/>
  <c r="AK21" i="13" s="1"/>
  <c r="BV21" i="13"/>
  <c r="CF21" i="13"/>
  <c r="CI21" i="13"/>
  <c r="T22" i="13"/>
  <c r="Y22" i="13" s="1"/>
  <c r="U22" i="13"/>
  <c r="Z22" i="13" s="1"/>
  <c r="AC22" i="13"/>
  <c r="AK22" i="13" s="1"/>
  <c r="CF22" i="13"/>
  <c r="CI22" i="13"/>
  <c r="T23" i="13"/>
  <c r="Y23" i="13" s="1"/>
  <c r="U23" i="13"/>
  <c r="Z23" i="13" s="1"/>
  <c r="AC23" i="13"/>
  <c r="AK23" i="13" s="1"/>
  <c r="CF23" i="13"/>
  <c r="CI23" i="13"/>
  <c r="T24" i="13"/>
  <c r="Y24" i="13" s="1"/>
  <c r="U24" i="13"/>
  <c r="Z24" i="13" s="1"/>
  <c r="AC24" i="13"/>
  <c r="AK24" i="13" s="1"/>
  <c r="CF24" i="13"/>
  <c r="CI24" i="13"/>
  <c r="T25" i="13"/>
  <c r="Y25" i="13" s="1"/>
  <c r="BU25" i="13" s="1"/>
  <c r="U25" i="13"/>
  <c r="Z25" i="13" s="1"/>
  <c r="AC25" i="13"/>
  <c r="AK25" i="13" s="1"/>
  <c r="BZ25" i="13"/>
  <c r="CD25" i="13"/>
  <c r="CF25" i="13"/>
  <c r="CI25" i="13"/>
  <c r="T26" i="13"/>
  <c r="Y26" i="13" s="1"/>
  <c r="U26" i="13"/>
  <c r="Z26" i="13" s="1"/>
  <c r="AC26" i="13"/>
  <c r="AK26" i="13" s="1"/>
  <c r="CF26" i="13"/>
  <c r="CI26" i="13"/>
  <c r="T27" i="13"/>
  <c r="Y27" i="13" s="1"/>
  <c r="U27" i="13"/>
  <c r="Z27" i="13" s="1"/>
  <c r="AC27" i="13"/>
  <c r="AK27" i="13" s="1"/>
  <c r="CF27" i="13"/>
  <c r="CI27" i="13"/>
  <c r="T28" i="13"/>
  <c r="Y28" i="13" s="1"/>
  <c r="U28" i="13"/>
  <c r="Z28" i="13"/>
  <c r="CA28" i="13" s="1"/>
  <c r="AC28" i="13"/>
  <c r="AK28" i="13" s="1"/>
  <c r="CF28" i="13"/>
  <c r="CI28" i="13"/>
  <c r="T29" i="13"/>
  <c r="Y29" i="13" s="1"/>
  <c r="U29" i="13"/>
  <c r="Z29" i="13" s="1"/>
  <c r="CD29" i="13" s="1"/>
  <c r="AC29" i="13"/>
  <c r="AK29" i="13" s="1"/>
  <c r="BO29" i="13"/>
  <c r="BU29" i="13"/>
  <c r="BZ29" i="13"/>
  <c r="CF29" i="13"/>
  <c r="CI29" i="13"/>
  <c r="T30" i="13"/>
  <c r="Y30" i="13" s="1"/>
  <c r="U30" i="13"/>
  <c r="Z30" i="13" s="1"/>
  <c r="AC30" i="13"/>
  <c r="AK30" i="13" s="1"/>
  <c r="CF30" i="13"/>
  <c r="CI30" i="13"/>
  <c r="T31" i="13"/>
  <c r="U31" i="13"/>
  <c r="Z31" i="13" s="1"/>
  <c r="CA31" i="13" s="1"/>
  <c r="Y31" i="13"/>
  <c r="BQ31" i="13" s="1"/>
  <c r="AC31" i="13"/>
  <c r="AK31" i="13" s="1"/>
  <c r="CF31" i="13"/>
  <c r="CI31" i="13"/>
  <c r="T32" i="13"/>
  <c r="Y32" i="13" s="1"/>
  <c r="U32" i="13"/>
  <c r="Z32" i="13" s="1"/>
  <c r="AC32" i="13"/>
  <c r="AK32" i="13" s="1"/>
  <c r="CF32" i="13"/>
  <c r="CI32" i="13"/>
  <c r="T33" i="13"/>
  <c r="Y33" i="13" s="1"/>
  <c r="BU33" i="13" s="1"/>
  <c r="U33" i="13"/>
  <c r="Z33" i="13" s="1"/>
  <c r="BZ33" i="13" s="1"/>
  <c r="AC33" i="13"/>
  <c r="AK33" i="13" s="1"/>
  <c r="CF33" i="13"/>
  <c r="CI33" i="13"/>
  <c r="T34" i="13"/>
  <c r="Y34" i="13" s="1"/>
  <c r="U34" i="13"/>
  <c r="Z34" i="13"/>
  <c r="CA34" i="13" s="1"/>
  <c r="AC34" i="13"/>
  <c r="AK34" i="13" s="1"/>
  <c r="CF34" i="13"/>
  <c r="CI34" i="13"/>
  <c r="T35" i="13"/>
  <c r="Y35" i="13" s="1"/>
  <c r="U35" i="13"/>
  <c r="Z35" i="13" s="1"/>
  <c r="AC35" i="13"/>
  <c r="AK35" i="13" s="1"/>
  <c r="CF35" i="13"/>
  <c r="CI35" i="13"/>
  <c r="T36" i="13"/>
  <c r="Y36" i="13" s="1"/>
  <c r="U36" i="13"/>
  <c r="Z36" i="13" s="1"/>
  <c r="AC36" i="13"/>
  <c r="AK36" i="13" s="1"/>
  <c r="CF36" i="13"/>
  <c r="CI36" i="13"/>
  <c r="T37" i="13"/>
  <c r="Y37" i="13" s="1"/>
  <c r="U37" i="13"/>
  <c r="Z37" i="13"/>
  <c r="CA37" i="13" s="1"/>
  <c r="AC37" i="13"/>
  <c r="AK37" i="13" s="1"/>
  <c r="CD37" i="13"/>
  <c r="CF37" i="13"/>
  <c r="CI37" i="13"/>
  <c r="T38" i="13"/>
  <c r="Y38" i="13" s="1"/>
  <c r="BP38" i="13" s="1"/>
  <c r="U38" i="13"/>
  <c r="Z38" i="13" s="1"/>
  <c r="AC38" i="13"/>
  <c r="AK38" i="13" s="1"/>
  <c r="CF38" i="13"/>
  <c r="CI38" i="13"/>
  <c r="T39" i="13"/>
  <c r="U39" i="13"/>
  <c r="Z39" i="13" s="1"/>
  <c r="CA39" i="13" s="1"/>
  <c r="Y39" i="13"/>
  <c r="AC39" i="13"/>
  <c r="AK39" i="13"/>
  <c r="CF39" i="13"/>
  <c r="CI39" i="13"/>
  <c r="T40" i="13"/>
  <c r="U40" i="13"/>
  <c r="Z40" i="13" s="1"/>
  <c r="Y40" i="13"/>
  <c r="BP40" i="13" s="1"/>
  <c r="AC40" i="13"/>
  <c r="AK40" i="13" s="1"/>
  <c r="BO40" i="13"/>
  <c r="BU40" i="13"/>
  <c r="BV40" i="13"/>
  <c r="CF40" i="13"/>
  <c r="CI40" i="13"/>
  <c r="T41" i="13"/>
  <c r="Y41" i="13" s="1"/>
  <c r="U41" i="13"/>
  <c r="Z41" i="13" s="1"/>
  <c r="AC41" i="13"/>
  <c r="AK41" i="13" s="1"/>
  <c r="CF41" i="13"/>
  <c r="CI41" i="13"/>
  <c r="T42" i="13"/>
  <c r="Y42" i="13" s="1"/>
  <c r="U42" i="13"/>
  <c r="Z42" i="13" s="1"/>
  <c r="AC42" i="13"/>
  <c r="AK42" i="13" s="1"/>
  <c r="BD42" i="13"/>
  <c r="N42" i="13" s="1"/>
  <c r="CF42" i="13"/>
  <c r="CI42" i="13"/>
  <c r="AS43" i="13" l="1"/>
  <c r="AX43" i="13"/>
  <c r="BB43" i="13" s="1"/>
  <c r="L43" i="13" s="1"/>
  <c r="BJ43" i="13" s="1"/>
  <c r="AT43" i="13"/>
  <c r="BA43" i="13"/>
  <c r="K43" i="13" s="1"/>
  <c r="BQ17" i="13"/>
  <c r="BP17" i="13"/>
  <c r="BU17" i="13"/>
  <c r="BP41" i="13"/>
  <c r="BO41" i="13"/>
  <c r="BU41" i="13"/>
  <c r="BU36" i="13"/>
  <c r="BP36" i="13"/>
  <c r="BQ36" i="13"/>
  <c r="CB34" i="13"/>
  <c r="BO21" i="13"/>
  <c r="CB17" i="13"/>
  <c r="CC34" i="13"/>
  <c r="BP21" i="13"/>
  <c r="BZ40" i="13"/>
  <c r="CA40" i="13"/>
  <c r="CB40" i="13"/>
  <c r="CC40" i="13"/>
  <c r="BU28" i="13"/>
  <c r="BO28" i="13"/>
  <c r="BV28" i="13"/>
  <c r="BQ28" i="13"/>
  <c r="BP28" i="13"/>
  <c r="BO19" i="13"/>
  <c r="BV19" i="13"/>
  <c r="BP19" i="13"/>
  <c r="BU19" i="13"/>
  <c r="BQ19" i="13"/>
  <c r="CB42" i="13"/>
  <c r="CC42" i="13"/>
  <c r="CD42" i="13"/>
  <c r="BZ42" i="13"/>
  <c r="CA42" i="13"/>
  <c r="CC27" i="13"/>
  <c r="CA27" i="13"/>
  <c r="CC23" i="13"/>
  <c r="CA23" i="13"/>
  <c r="BO34" i="13"/>
  <c r="BV34" i="13"/>
  <c r="BU34" i="13"/>
  <c r="BP34" i="13"/>
  <c r="BQ34" i="13"/>
  <c r="BO32" i="13"/>
  <c r="BV32" i="13"/>
  <c r="BP32" i="13"/>
  <c r="BU32" i="13"/>
  <c r="BQ32" i="13"/>
  <c r="BO24" i="13"/>
  <c r="BV24" i="13"/>
  <c r="BP24" i="13"/>
  <c r="BQ24" i="13"/>
  <c r="BU24" i="13"/>
  <c r="BU42" i="13"/>
  <c r="BO42" i="13"/>
  <c r="BV42" i="13"/>
  <c r="BP42" i="13"/>
  <c r="BQ42" i="13"/>
  <c r="BZ38" i="13"/>
  <c r="CA38" i="13"/>
  <c r="CB38" i="13"/>
  <c r="CC38" i="13"/>
  <c r="CA26" i="13"/>
  <c r="CC26" i="13"/>
  <c r="CB26" i="13"/>
  <c r="CC22" i="13"/>
  <c r="CA22" i="13"/>
  <c r="CB22" i="13"/>
  <c r="BP30" i="13"/>
  <c r="BQ30" i="13"/>
  <c r="BO30" i="13"/>
  <c r="BV30" i="13"/>
  <c r="BU30" i="13"/>
  <c r="CA35" i="13"/>
  <c r="CC35" i="13"/>
  <c r="CA30" i="13"/>
  <c r="CB30" i="13"/>
  <c r="CC30" i="13"/>
  <c r="BO26" i="13"/>
  <c r="BV26" i="13"/>
  <c r="BU26" i="13"/>
  <c r="BP26" i="13"/>
  <c r="BQ26" i="13"/>
  <c r="BO22" i="13"/>
  <c r="BV22" i="13"/>
  <c r="BP22" i="13"/>
  <c r="BQ22" i="13"/>
  <c r="BU22" i="13"/>
  <c r="BZ21" i="13"/>
  <c r="CD21" i="13"/>
  <c r="CA21" i="13"/>
  <c r="CC21" i="13"/>
  <c r="CB21" i="13"/>
  <c r="BU38" i="13"/>
  <c r="BO33" i="13"/>
  <c r="BU21" i="13"/>
  <c r="CA17" i="13"/>
  <c r="BV38" i="13"/>
  <c r="BO38" i="13"/>
  <c r="BQ40" i="13"/>
  <c r="BQ38" i="13"/>
  <c r="BV36" i="13"/>
  <c r="BO36" i="13"/>
  <c r="BV17" i="13"/>
  <c r="BZ8" i="13"/>
  <c r="CD8" i="13"/>
  <c r="BO15" i="13"/>
  <c r="BV15" i="13"/>
  <c r="BU15" i="13"/>
  <c r="BQ15" i="13"/>
  <c r="CC14" i="13"/>
  <c r="CB14" i="13"/>
  <c r="CA14" i="13"/>
  <c r="CD14" i="13"/>
  <c r="BV13" i="13"/>
  <c r="CB12" i="13"/>
  <c r="CA12" i="13"/>
  <c r="CD12" i="13"/>
  <c r="BZ12" i="13"/>
  <c r="BO11" i="13"/>
  <c r="BV11" i="13"/>
  <c r="CA10" i="13"/>
  <c r="CB10" i="13"/>
  <c r="CC10" i="13"/>
  <c r="BZ10" i="13"/>
  <c r="CD10" i="13"/>
  <c r="BQ10" i="13"/>
  <c r="BU10" i="13"/>
  <c r="CD9" i="13"/>
  <c r="CB9" i="13"/>
  <c r="CC8" i="13"/>
  <c r="CB8" i="13"/>
  <c r="CA8" i="13"/>
  <c r="BZ36" i="13"/>
  <c r="CD36" i="13"/>
  <c r="CA36" i="13"/>
  <c r="CB36" i="13"/>
  <c r="CC36" i="13"/>
  <c r="BO8" i="13"/>
  <c r="BQ8" i="13"/>
  <c r="BV8" i="13"/>
  <c r="BP8" i="13"/>
  <c r="BU8" i="13"/>
  <c r="BP37" i="13"/>
  <c r="BQ37" i="13"/>
  <c r="BU37" i="13"/>
  <c r="BO37" i="13"/>
  <c r="BV37" i="13"/>
  <c r="BZ32" i="13"/>
  <c r="CD32" i="13"/>
  <c r="CC32" i="13"/>
  <c r="CA32" i="13"/>
  <c r="CB32" i="13"/>
  <c r="BZ24" i="13"/>
  <c r="CD24" i="13"/>
  <c r="CC24" i="13"/>
  <c r="CA24" i="13"/>
  <c r="CB24" i="13"/>
  <c r="CB41" i="13"/>
  <c r="CA41" i="13"/>
  <c r="CC41" i="13"/>
  <c r="CD41" i="13"/>
  <c r="BZ41" i="13"/>
  <c r="BP27" i="13"/>
  <c r="BO27" i="13"/>
  <c r="BU27" i="13"/>
  <c r="BV27" i="13"/>
  <c r="BQ27" i="13"/>
  <c r="BP23" i="13"/>
  <c r="BO23" i="13"/>
  <c r="BU23" i="13"/>
  <c r="BQ23" i="13"/>
  <c r="BV23" i="13"/>
  <c r="CB39" i="13"/>
  <c r="CC39" i="13"/>
  <c r="BP35" i="13"/>
  <c r="BO35" i="13"/>
  <c r="BU35" i="13"/>
  <c r="CB31" i="13"/>
  <c r="CD31" i="13"/>
  <c r="BZ31" i="13"/>
  <c r="BZ28" i="13"/>
  <c r="CD28" i="13"/>
  <c r="CC28" i="13"/>
  <c r="BP25" i="13"/>
  <c r="BQ25" i="13"/>
  <c r="BV25" i="13"/>
  <c r="BZ19" i="13"/>
  <c r="CD19" i="13"/>
  <c r="CC19" i="13"/>
  <c r="CA19" i="13"/>
  <c r="CB18" i="13"/>
  <c r="CD18" i="13"/>
  <c r="CA18" i="13"/>
  <c r="CC18" i="13"/>
  <c r="CB16" i="13"/>
  <c r="CA16" i="13"/>
  <c r="CC16" i="13"/>
  <c r="CD16" i="13"/>
  <c r="BO12" i="13"/>
  <c r="BQ12" i="13"/>
  <c r="BV12" i="13"/>
  <c r="BP12" i="13"/>
  <c r="BZ39" i="13"/>
  <c r="BP39" i="13"/>
  <c r="BQ39" i="13"/>
  <c r="BU39" i="13"/>
  <c r="CB37" i="13"/>
  <c r="CC37" i="13"/>
  <c r="BV35" i="13"/>
  <c r="CB33" i="13"/>
  <c r="CA33" i="13"/>
  <c r="CC33" i="13"/>
  <c r="BP31" i="13"/>
  <c r="BO31" i="13"/>
  <c r="BU31" i="13"/>
  <c r="CB27" i="13"/>
  <c r="CD27" i="13"/>
  <c r="BZ27" i="13"/>
  <c r="BZ16" i="13"/>
  <c r="BZ15" i="13"/>
  <c r="CD15" i="13"/>
  <c r="CC15" i="13"/>
  <c r="CC13" i="13"/>
  <c r="BZ13" i="13"/>
  <c r="CB13" i="13"/>
  <c r="CC11" i="13"/>
  <c r="CB11" i="13"/>
  <c r="CA11" i="13"/>
  <c r="CD11" i="13"/>
  <c r="BO39" i="13"/>
  <c r="BZ37" i="13"/>
  <c r="BP33" i="13"/>
  <c r="BQ33" i="13"/>
  <c r="BV33" i="13"/>
  <c r="BV31" i="13"/>
  <c r="CB29" i="13"/>
  <c r="CA29" i="13"/>
  <c r="CC29" i="13"/>
  <c r="BO25" i="13"/>
  <c r="CB23" i="13"/>
  <c r="CD23" i="13"/>
  <c r="BZ23" i="13"/>
  <c r="CB20" i="13"/>
  <c r="CA20" i="13"/>
  <c r="CD20" i="13"/>
  <c r="CB19" i="13"/>
  <c r="BP18" i="13"/>
  <c r="BU18" i="13"/>
  <c r="BO18" i="13"/>
  <c r="BV18" i="13"/>
  <c r="BP16" i="13"/>
  <c r="BQ16" i="13"/>
  <c r="BV16" i="13"/>
  <c r="BU16" i="13"/>
  <c r="BO16" i="13"/>
  <c r="CA15" i="13"/>
  <c r="CA13" i="13"/>
  <c r="BU12" i="13"/>
  <c r="BQ11" i="13"/>
  <c r="BU11" i="13"/>
  <c r="BP11" i="13"/>
  <c r="BQ9" i="13"/>
  <c r="BU9" i="13"/>
  <c r="BO9" i="13"/>
  <c r="BV9" i="13"/>
  <c r="BV41" i="13"/>
  <c r="BQ41" i="13"/>
  <c r="CD39" i="13"/>
  <c r="BV39" i="13"/>
  <c r="BQ35" i="13"/>
  <c r="CB35" i="13"/>
  <c r="CD35" i="13"/>
  <c r="BZ35" i="13"/>
  <c r="CD33" i="13"/>
  <c r="CC31" i="13"/>
  <c r="BP29" i="13"/>
  <c r="BQ29" i="13"/>
  <c r="BV29" i="13"/>
  <c r="CB28" i="13"/>
  <c r="CB25" i="13"/>
  <c r="CA25" i="13"/>
  <c r="CC25" i="13"/>
  <c r="BZ20" i="13"/>
  <c r="BP20" i="13"/>
  <c r="BQ20" i="13"/>
  <c r="BV20" i="13"/>
  <c r="BO20" i="13"/>
  <c r="BQ18" i="13"/>
  <c r="BP14" i="13"/>
  <c r="BO14" i="13"/>
  <c r="BU14" i="13"/>
  <c r="BQ14" i="13"/>
  <c r="CD40" i="13"/>
  <c r="CD38" i="13"/>
  <c r="BZ34" i="13"/>
  <c r="CD34" i="13"/>
  <c r="BZ30" i="13"/>
  <c r="CD30" i="13"/>
  <c r="BZ26" i="13"/>
  <c r="CD26" i="13"/>
  <c r="BZ22" i="13"/>
  <c r="CD22" i="13"/>
  <c r="BO10" i="13"/>
  <c r="BP10" i="13"/>
  <c r="BV10" i="13"/>
  <c r="BZ17" i="13"/>
  <c r="CD17" i="13"/>
  <c r="BQ13" i="13"/>
  <c r="BU13" i="13"/>
  <c r="BO13" i="13"/>
  <c r="CC9" i="13"/>
  <c r="BZ9" i="13"/>
  <c r="BL42" i="13"/>
  <c r="BC43" i="13" l="1"/>
  <c r="M43" i="13" s="1"/>
  <c r="BK43" i="13" s="1"/>
  <c r="BF43" i="13"/>
  <c r="BE43" i="13"/>
  <c r="BI43" i="13"/>
  <c r="BH42" i="13"/>
  <c r="I9" i="13"/>
  <c r="AA9" i="13" s="1"/>
  <c r="CE9" i="13" s="1"/>
  <c r="BG43" i="13" l="1"/>
  <c r="BM43" i="13" s="1"/>
  <c r="BN43" i="13"/>
  <c r="X9" i="13"/>
  <c r="W9" i="13"/>
  <c r="O18" i="13"/>
  <c r="Q18" i="13" s="1"/>
  <c r="O19" i="13"/>
  <c r="Q19" i="13" s="1"/>
  <c r="O20" i="13"/>
  <c r="Q20" i="13" s="1"/>
  <c r="O21" i="13"/>
  <c r="Q21" i="13" s="1"/>
  <c r="O23" i="13"/>
  <c r="Q23" i="13" s="1"/>
  <c r="O24" i="13"/>
  <c r="Q24" i="13" s="1"/>
  <c r="O25" i="13"/>
  <c r="Q25" i="13" s="1"/>
  <c r="O26" i="13"/>
  <c r="Q26" i="13" s="1"/>
  <c r="O27" i="13"/>
  <c r="Q27" i="13" s="1"/>
  <c r="O28" i="13"/>
  <c r="Q28" i="13" s="1"/>
  <c r="O29" i="13"/>
  <c r="Q29" i="13" s="1"/>
  <c r="O30" i="13"/>
  <c r="Q30" i="13" s="1"/>
  <c r="O31" i="13"/>
  <c r="Q31" i="13" s="1"/>
  <c r="O32" i="13"/>
  <c r="Q32" i="13" s="1"/>
  <c r="O33" i="13"/>
  <c r="Q33" i="13" s="1"/>
  <c r="O34" i="13"/>
  <c r="Q34" i="13" s="1"/>
  <c r="O35" i="13"/>
  <c r="Q35" i="13" s="1"/>
  <c r="O36" i="13"/>
  <c r="Q36" i="13" s="1"/>
  <c r="O37" i="13"/>
  <c r="Q37" i="13" s="1"/>
  <c r="O38" i="13"/>
  <c r="Q38" i="13" s="1"/>
  <c r="O39" i="13"/>
  <c r="Q39" i="13" s="1"/>
  <c r="CL43" i="13" l="1"/>
  <c r="O43" i="13" s="1"/>
  <c r="Q43" i="13" s="1"/>
  <c r="BY9" i="13"/>
  <c r="BX9" i="13"/>
  <c r="BW9" i="13"/>
  <c r="AG9" i="13"/>
  <c r="AO9" i="13" s="1"/>
  <c r="AE9" i="13"/>
  <c r="AM9" i="13" s="1"/>
  <c r="BT9" i="13"/>
  <c r="AI9" i="13"/>
  <c r="AQ9" i="13" s="1"/>
  <c r="BR9" i="13"/>
  <c r="AD9" i="13"/>
  <c r="AL9" i="13" s="1"/>
  <c r="AF9" i="13"/>
  <c r="AN9" i="13" s="1"/>
  <c r="AH9" i="13"/>
  <c r="AP9" i="13" s="1"/>
  <c r="AB9" i="13"/>
  <c r="AJ9" i="13" s="1"/>
  <c r="BS9" i="13"/>
  <c r="CG9" i="13" l="1"/>
  <c r="AR9" i="13"/>
  <c r="CJ9" i="13"/>
  <c r="I10" i="13"/>
  <c r="AA10" i="13" s="1"/>
  <c r="CE10" i="13" s="1"/>
  <c r="I11" i="13"/>
  <c r="AA11" i="13" s="1"/>
  <c r="CE11" i="13" s="1"/>
  <c r="I12" i="13"/>
  <c r="AA12" i="13" s="1"/>
  <c r="CE12" i="13" s="1"/>
  <c r="I13" i="13"/>
  <c r="AA13" i="13" s="1"/>
  <c r="CE13" i="13" s="1"/>
  <c r="I14" i="13"/>
  <c r="AA14" i="13" s="1"/>
  <c r="CE14" i="13" s="1"/>
  <c r="I15" i="13"/>
  <c r="AA15" i="13" s="1"/>
  <c r="CE15" i="13" s="1"/>
  <c r="I16" i="13"/>
  <c r="AA16" i="13" s="1"/>
  <c r="CE16" i="13" s="1"/>
  <c r="I17" i="13"/>
  <c r="AA17" i="13" s="1"/>
  <c r="CE17" i="13" s="1"/>
  <c r="I18" i="13"/>
  <c r="AA18" i="13" s="1"/>
  <c r="CE18" i="13" s="1"/>
  <c r="I19" i="13"/>
  <c r="AA19" i="13" s="1"/>
  <c r="CE19" i="13" s="1"/>
  <c r="I20" i="13"/>
  <c r="AA20" i="13" s="1"/>
  <c r="CE20" i="13" s="1"/>
  <c r="I21" i="13"/>
  <c r="AA21" i="13" s="1"/>
  <c r="CE21" i="13" s="1"/>
  <c r="I22" i="13"/>
  <c r="AA22" i="13" s="1"/>
  <c r="CE22" i="13" s="1"/>
  <c r="I23" i="13"/>
  <c r="AA23" i="13" s="1"/>
  <c r="CE23" i="13" s="1"/>
  <c r="I24" i="13"/>
  <c r="AA24" i="13" s="1"/>
  <c r="CE24" i="13" s="1"/>
  <c r="I25" i="13"/>
  <c r="AA25" i="13" s="1"/>
  <c r="CE25" i="13" s="1"/>
  <c r="I26" i="13"/>
  <c r="AA26" i="13" s="1"/>
  <c r="CE26" i="13" s="1"/>
  <c r="I27" i="13"/>
  <c r="AA27" i="13" s="1"/>
  <c r="CE27" i="13" s="1"/>
  <c r="I28" i="13"/>
  <c r="AA28" i="13" s="1"/>
  <c r="CE28" i="13" s="1"/>
  <c r="I29" i="13"/>
  <c r="AA29" i="13" s="1"/>
  <c r="CE29" i="13" s="1"/>
  <c r="I30" i="13"/>
  <c r="AA30" i="13" s="1"/>
  <c r="CE30" i="13" s="1"/>
  <c r="I31" i="13"/>
  <c r="AA31" i="13" s="1"/>
  <c r="CE31" i="13" s="1"/>
  <c r="I32" i="13"/>
  <c r="AA32" i="13" s="1"/>
  <c r="CE32" i="13" s="1"/>
  <c r="I33" i="13"/>
  <c r="AA33" i="13" s="1"/>
  <c r="CE33" i="13" s="1"/>
  <c r="I34" i="13"/>
  <c r="AA34" i="13" s="1"/>
  <c r="CE34" i="13" s="1"/>
  <c r="I35" i="13"/>
  <c r="AA35" i="13" s="1"/>
  <c r="CE35" i="13" s="1"/>
  <c r="I36" i="13"/>
  <c r="AA36" i="13" s="1"/>
  <c r="CE36" i="13" s="1"/>
  <c r="I37" i="13"/>
  <c r="AA37" i="13" s="1"/>
  <c r="CE37" i="13" s="1"/>
  <c r="I38" i="13"/>
  <c r="AA38" i="13" s="1"/>
  <c r="CE38" i="13" s="1"/>
  <c r="I39" i="13"/>
  <c r="AA39" i="13" s="1"/>
  <c r="CE39" i="13" s="1"/>
  <c r="I40" i="13"/>
  <c r="AA40" i="13" s="1"/>
  <c r="CE40" i="13" s="1"/>
  <c r="I41" i="13"/>
  <c r="AA41" i="13" s="1"/>
  <c r="CE41" i="13" s="1"/>
  <c r="AA42" i="13"/>
  <c r="CE42" i="13" s="1"/>
  <c r="X40" i="13" l="1"/>
  <c r="W40" i="13"/>
  <c r="X36" i="13"/>
  <c r="W36" i="13"/>
  <c r="X32" i="13"/>
  <c r="W32" i="13"/>
  <c r="X28" i="13"/>
  <c r="W28" i="13"/>
  <c r="X24" i="13"/>
  <c r="W24" i="13"/>
  <c r="W20" i="13"/>
  <c r="X20" i="13"/>
  <c r="W16" i="13"/>
  <c r="X16" i="13"/>
  <c r="X12" i="13"/>
  <c r="W12" i="13"/>
  <c r="AS9" i="13"/>
  <c r="AT9" i="13"/>
  <c r="AV9" i="13"/>
  <c r="AU9" i="13"/>
  <c r="W39" i="13"/>
  <c r="X39" i="13"/>
  <c r="W35" i="13"/>
  <c r="X35" i="13"/>
  <c r="W31" i="13"/>
  <c r="X31" i="13"/>
  <c r="W27" i="13"/>
  <c r="X27" i="13"/>
  <c r="W23" i="13"/>
  <c r="X23" i="13"/>
  <c r="X19" i="13"/>
  <c r="W19" i="13"/>
  <c r="X15" i="13"/>
  <c r="W15" i="13"/>
  <c r="X11" i="13"/>
  <c r="W11" i="13"/>
  <c r="W42" i="13"/>
  <c r="X42" i="13"/>
  <c r="W38" i="13"/>
  <c r="X38" i="13"/>
  <c r="W34" i="13"/>
  <c r="X34" i="13"/>
  <c r="W30" i="13"/>
  <c r="X30" i="13"/>
  <c r="W26" i="13"/>
  <c r="X26" i="13"/>
  <c r="W22" i="13"/>
  <c r="X22" i="13"/>
  <c r="W18" i="13"/>
  <c r="X18" i="13"/>
  <c r="X14" i="13"/>
  <c r="W14" i="13"/>
  <c r="X10" i="13"/>
  <c r="W10" i="13"/>
  <c r="W41" i="13"/>
  <c r="X41" i="13"/>
  <c r="W37" i="13"/>
  <c r="X37" i="13"/>
  <c r="W33" i="13"/>
  <c r="X33" i="13"/>
  <c r="W29" i="13"/>
  <c r="X29" i="13"/>
  <c r="W25" i="13"/>
  <c r="X25" i="13"/>
  <c r="X21" i="13"/>
  <c r="W21" i="13"/>
  <c r="W17" i="13"/>
  <c r="X17" i="13"/>
  <c r="X13" i="13"/>
  <c r="W13" i="13"/>
  <c r="J34" i="13"/>
  <c r="J26" i="13"/>
  <c r="J18" i="13"/>
  <c r="J39" i="13"/>
  <c r="J35" i="13"/>
  <c r="J31" i="13"/>
  <c r="J27" i="13"/>
  <c r="J23" i="13"/>
  <c r="J19" i="13"/>
  <c r="J15" i="13"/>
  <c r="J11" i="13"/>
  <c r="J38" i="13"/>
  <c r="J30" i="13"/>
  <c r="J22" i="13"/>
  <c r="J14" i="13"/>
  <c r="J41" i="13"/>
  <c r="J37" i="13"/>
  <c r="J33" i="13"/>
  <c r="J29" i="13"/>
  <c r="J25" i="13"/>
  <c r="J21" i="13"/>
  <c r="J17" i="13"/>
  <c r="J13" i="13"/>
  <c r="J9" i="13"/>
  <c r="J40" i="13"/>
  <c r="J36" i="13"/>
  <c r="J32" i="13"/>
  <c r="J28" i="13"/>
  <c r="J24" i="13"/>
  <c r="J20" i="13"/>
  <c r="J16" i="13"/>
  <c r="J10" i="13"/>
  <c r="J12" i="13"/>
  <c r="BY13" i="13" l="1"/>
  <c r="BW13" i="13"/>
  <c r="BX13" i="13"/>
  <c r="BX21" i="13"/>
  <c r="BW21" i="13"/>
  <c r="BY21" i="13"/>
  <c r="AB29" i="13"/>
  <c r="AJ29" i="13" s="1"/>
  <c r="AF29" i="13"/>
  <c r="AN29" i="13" s="1"/>
  <c r="BT29" i="13"/>
  <c r="AE29" i="13"/>
  <c r="AM29" i="13" s="1"/>
  <c r="AG29" i="13"/>
  <c r="AO29" i="13" s="1"/>
  <c r="BR29" i="13"/>
  <c r="AD29" i="13"/>
  <c r="AL29" i="13" s="1"/>
  <c r="AH29" i="13"/>
  <c r="AP29" i="13" s="1"/>
  <c r="AI29" i="13"/>
  <c r="AQ29" i="13" s="1"/>
  <c r="BS29" i="13"/>
  <c r="AB37" i="13"/>
  <c r="AJ37" i="13" s="1"/>
  <c r="AF37" i="13"/>
  <c r="AN37" i="13" s="1"/>
  <c r="BT37" i="13"/>
  <c r="AG37" i="13"/>
  <c r="AO37" i="13" s="1"/>
  <c r="AD37" i="13"/>
  <c r="AL37" i="13" s="1"/>
  <c r="AE37" i="13"/>
  <c r="AM37" i="13" s="1"/>
  <c r="BR37" i="13"/>
  <c r="AH37" i="13"/>
  <c r="AP37" i="13" s="1"/>
  <c r="BS37" i="13"/>
  <c r="AI37" i="13"/>
  <c r="AQ37" i="13" s="1"/>
  <c r="BW10" i="13"/>
  <c r="BY10" i="13"/>
  <c r="BX10" i="13"/>
  <c r="AB18" i="13"/>
  <c r="AJ18" i="13" s="1"/>
  <c r="AF18" i="13"/>
  <c r="AN18" i="13" s="1"/>
  <c r="BT18" i="13"/>
  <c r="AH18" i="13"/>
  <c r="AP18" i="13" s="1"/>
  <c r="BS18" i="13"/>
  <c r="AD18" i="13"/>
  <c r="AL18" i="13" s="1"/>
  <c r="AE18" i="13"/>
  <c r="AM18" i="13" s="1"/>
  <c r="AG18" i="13"/>
  <c r="AO18" i="13" s="1"/>
  <c r="BR18" i="13"/>
  <c r="AI18" i="13"/>
  <c r="AQ18" i="13" s="1"/>
  <c r="AD26" i="13"/>
  <c r="AL26" i="13" s="1"/>
  <c r="AH26" i="13"/>
  <c r="AP26" i="13" s="1"/>
  <c r="BR26" i="13"/>
  <c r="AF26" i="13"/>
  <c r="AN26" i="13" s="1"/>
  <c r="AB26" i="13"/>
  <c r="AJ26" i="13" s="1"/>
  <c r="AG26" i="13"/>
  <c r="AO26" i="13" s="1"/>
  <c r="BS26" i="13"/>
  <c r="AE26" i="13"/>
  <c r="AM26" i="13" s="1"/>
  <c r="BT26" i="13"/>
  <c r="AI26" i="13"/>
  <c r="AQ26" i="13" s="1"/>
  <c r="AD34" i="13"/>
  <c r="AL34" i="13" s="1"/>
  <c r="AH34" i="13"/>
  <c r="AP34" i="13" s="1"/>
  <c r="BR34" i="13"/>
  <c r="AF34" i="13"/>
  <c r="AN34" i="13" s="1"/>
  <c r="AB34" i="13"/>
  <c r="AJ34" i="13" s="1"/>
  <c r="AG34" i="13"/>
  <c r="AO34" i="13" s="1"/>
  <c r="BS34" i="13"/>
  <c r="AE34" i="13"/>
  <c r="AM34" i="13" s="1"/>
  <c r="BT34" i="13"/>
  <c r="AI34" i="13"/>
  <c r="AQ34" i="13" s="1"/>
  <c r="AD42" i="13"/>
  <c r="AL42" i="13" s="1"/>
  <c r="AH42" i="13"/>
  <c r="AP42" i="13" s="1"/>
  <c r="BT42" i="13"/>
  <c r="AF42" i="13"/>
  <c r="AN42" i="13" s="1"/>
  <c r="AB42" i="13"/>
  <c r="AJ42" i="13" s="1"/>
  <c r="AG42" i="13"/>
  <c r="AO42" i="13" s="1"/>
  <c r="BR42" i="13"/>
  <c r="AI42" i="13"/>
  <c r="AQ42" i="13" s="1"/>
  <c r="BS42" i="13"/>
  <c r="AE42" i="13"/>
  <c r="AM42" i="13" s="1"/>
  <c r="BX15" i="13"/>
  <c r="BW15" i="13"/>
  <c r="BY15" i="13"/>
  <c r="AB23" i="13"/>
  <c r="AJ23" i="13" s="1"/>
  <c r="AF23" i="13"/>
  <c r="AN23" i="13" s="1"/>
  <c r="BT23" i="13"/>
  <c r="AH23" i="13"/>
  <c r="AP23" i="13" s="1"/>
  <c r="BS23" i="13"/>
  <c r="AD23" i="13"/>
  <c r="AL23" i="13" s="1"/>
  <c r="AI23" i="13"/>
  <c r="AQ23" i="13" s="1"/>
  <c r="AG23" i="13"/>
  <c r="AO23" i="13" s="1"/>
  <c r="BR23" i="13"/>
  <c r="AE23" i="13"/>
  <c r="AM23" i="13" s="1"/>
  <c r="AB31" i="13"/>
  <c r="AJ31" i="13" s="1"/>
  <c r="AF31" i="13"/>
  <c r="AN31" i="13" s="1"/>
  <c r="BT31" i="13"/>
  <c r="AH31" i="13"/>
  <c r="AP31" i="13" s="1"/>
  <c r="BS31" i="13"/>
  <c r="AD31" i="13"/>
  <c r="AL31" i="13" s="1"/>
  <c r="AI31" i="13"/>
  <c r="AQ31" i="13" s="1"/>
  <c r="BR31" i="13"/>
  <c r="AE31" i="13"/>
  <c r="AM31" i="13" s="1"/>
  <c r="AG31" i="13"/>
  <c r="AO31" i="13" s="1"/>
  <c r="AB39" i="13"/>
  <c r="AJ39" i="13" s="1"/>
  <c r="AF39" i="13"/>
  <c r="AN39" i="13" s="1"/>
  <c r="BT39" i="13"/>
  <c r="AG39" i="13"/>
  <c r="AO39" i="13" s="1"/>
  <c r="AI39" i="13"/>
  <c r="AQ39" i="13" s="1"/>
  <c r="AD39" i="13"/>
  <c r="AL39" i="13" s="1"/>
  <c r="AE39" i="13"/>
  <c r="AM39" i="13" s="1"/>
  <c r="BR39" i="13"/>
  <c r="AH39" i="13"/>
  <c r="AP39" i="13" s="1"/>
  <c r="BS39" i="13"/>
  <c r="AB16" i="13"/>
  <c r="AJ16" i="13" s="1"/>
  <c r="AF16" i="13"/>
  <c r="AN16" i="13" s="1"/>
  <c r="BT16" i="13"/>
  <c r="AE16" i="13"/>
  <c r="AM16" i="13" s="1"/>
  <c r="AD16" i="13"/>
  <c r="AL16" i="13" s="1"/>
  <c r="AG16" i="13"/>
  <c r="AO16" i="13" s="1"/>
  <c r="BS16" i="13"/>
  <c r="AH16" i="13"/>
  <c r="AP16" i="13" s="1"/>
  <c r="AI16" i="13"/>
  <c r="AQ16" i="13" s="1"/>
  <c r="BR16" i="13"/>
  <c r="BX24" i="13"/>
  <c r="BY24" i="13"/>
  <c r="BW24" i="13"/>
  <c r="BX32" i="13"/>
  <c r="BY32" i="13"/>
  <c r="BW32" i="13"/>
  <c r="BW40" i="13"/>
  <c r="BX40" i="13"/>
  <c r="BY40" i="13"/>
  <c r="BW17" i="13"/>
  <c r="BX17" i="13"/>
  <c r="BY17" i="13"/>
  <c r="BX25" i="13"/>
  <c r="BW25" i="13"/>
  <c r="BY25" i="13"/>
  <c r="BX33" i="13"/>
  <c r="BW33" i="13"/>
  <c r="BY33" i="13"/>
  <c r="BX41" i="13"/>
  <c r="BW41" i="13"/>
  <c r="BY41" i="13"/>
  <c r="AE14" i="13"/>
  <c r="AM14" i="13" s="1"/>
  <c r="AI14" i="13"/>
  <c r="AQ14" i="13" s="1"/>
  <c r="AH14" i="13"/>
  <c r="AP14" i="13" s="1"/>
  <c r="BT14" i="13"/>
  <c r="AB14" i="13"/>
  <c r="AJ14" i="13" s="1"/>
  <c r="AG14" i="13"/>
  <c r="AO14" i="13" s="1"/>
  <c r="BR14" i="13"/>
  <c r="AF14" i="13"/>
  <c r="AN14" i="13" s="1"/>
  <c r="BS14" i="13"/>
  <c r="AD14" i="13"/>
  <c r="AL14" i="13" s="1"/>
  <c r="BW22" i="13"/>
  <c r="BX22" i="13"/>
  <c r="BY22" i="13"/>
  <c r="BW30" i="13"/>
  <c r="BX30" i="13"/>
  <c r="BY30" i="13"/>
  <c r="BW38" i="13"/>
  <c r="BX38" i="13"/>
  <c r="BY38" i="13"/>
  <c r="AG11" i="13"/>
  <c r="AO11" i="13" s="1"/>
  <c r="AH11" i="13"/>
  <c r="AP11" i="13" s="1"/>
  <c r="BR11" i="13"/>
  <c r="AI11" i="13"/>
  <c r="AQ11" i="13" s="1"/>
  <c r="AB11" i="13"/>
  <c r="AJ11" i="13" s="1"/>
  <c r="AF11" i="13"/>
  <c r="AN11" i="13" s="1"/>
  <c r="BS11" i="13"/>
  <c r="BT11" i="13"/>
  <c r="AD11" i="13"/>
  <c r="AL11" i="13" s="1"/>
  <c r="AE11" i="13"/>
  <c r="AM11" i="13" s="1"/>
  <c r="AD19" i="13"/>
  <c r="AL19" i="13" s="1"/>
  <c r="AH19" i="13"/>
  <c r="AP19" i="13" s="1"/>
  <c r="BR19" i="13"/>
  <c r="AI19" i="13"/>
  <c r="AQ19" i="13" s="1"/>
  <c r="BT19" i="13"/>
  <c r="AE19" i="13"/>
  <c r="AM19" i="13" s="1"/>
  <c r="BS19" i="13"/>
  <c r="AF19" i="13"/>
  <c r="AN19" i="13" s="1"/>
  <c r="AG19" i="13"/>
  <c r="AO19" i="13" s="1"/>
  <c r="AB19" i="13"/>
  <c r="AJ19" i="13" s="1"/>
  <c r="BX27" i="13"/>
  <c r="BY27" i="13"/>
  <c r="BW27" i="13"/>
  <c r="BX35" i="13"/>
  <c r="BY35" i="13"/>
  <c r="BW35" i="13"/>
  <c r="AW9" i="13"/>
  <c r="BA9" i="13" s="1"/>
  <c r="AX9" i="13"/>
  <c r="AE12" i="13"/>
  <c r="AM12" i="13" s="1"/>
  <c r="AI12" i="13"/>
  <c r="AQ12" i="13" s="1"/>
  <c r="BS12" i="13"/>
  <c r="AF12" i="13"/>
  <c r="AN12" i="13" s="1"/>
  <c r="BT12" i="13"/>
  <c r="AD12" i="13"/>
  <c r="AL12" i="13" s="1"/>
  <c r="AG12" i="13"/>
  <c r="AO12" i="13" s="1"/>
  <c r="BR12" i="13"/>
  <c r="AH12" i="13"/>
  <c r="AP12" i="13" s="1"/>
  <c r="AB12" i="13"/>
  <c r="AJ12" i="13" s="1"/>
  <c r="BX20" i="13"/>
  <c r="BW20" i="13"/>
  <c r="BY20" i="13"/>
  <c r="AD28" i="13"/>
  <c r="AL28" i="13" s="1"/>
  <c r="AH28" i="13"/>
  <c r="AP28" i="13" s="1"/>
  <c r="BR28" i="13"/>
  <c r="AI28" i="13"/>
  <c r="AQ28" i="13" s="1"/>
  <c r="BT28" i="13"/>
  <c r="AE28" i="13"/>
  <c r="AM28" i="13" s="1"/>
  <c r="AB28" i="13"/>
  <c r="AJ28" i="13" s="1"/>
  <c r="AF28" i="13"/>
  <c r="AN28" i="13" s="1"/>
  <c r="AG28" i="13"/>
  <c r="AO28" i="13" s="1"/>
  <c r="BS28" i="13"/>
  <c r="AD36" i="13"/>
  <c r="AL36" i="13" s="1"/>
  <c r="AH36" i="13"/>
  <c r="AP36" i="13" s="1"/>
  <c r="BR36" i="13"/>
  <c r="AE36" i="13"/>
  <c r="AM36" i="13" s="1"/>
  <c r="AI36" i="13"/>
  <c r="AQ36" i="13" s="1"/>
  <c r="BS36" i="13"/>
  <c r="AF36" i="13"/>
  <c r="AN36" i="13" s="1"/>
  <c r="AG36" i="13"/>
  <c r="AO36" i="13" s="1"/>
  <c r="BT36" i="13"/>
  <c r="AB36" i="13"/>
  <c r="AJ36" i="13" s="1"/>
  <c r="AD17" i="13"/>
  <c r="AL17" i="13" s="1"/>
  <c r="AH17" i="13"/>
  <c r="AP17" i="13" s="1"/>
  <c r="BR17" i="13"/>
  <c r="AF17" i="13"/>
  <c r="AN17" i="13" s="1"/>
  <c r="AB17" i="13"/>
  <c r="AJ17" i="13" s="1"/>
  <c r="AI17" i="13"/>
  <c r="AQ17" i="13" s="1"/>
  <c r="BS17" i="13"/>
  <c r="AE17" i="13"/>
  <c r="AM17" i="13" s="1"/>
  <c r="AG17" i="13"/>
  <c r="AO17" i="13" s="1"/>
  <c r="BT17" i="13"/>
  <c r="AB25" i="13"/>
  <c r="AJ25" i="13" s="1"/>
  <c r="AF25" i="13"/>
  <c r="AN25" i="13" s="1"/>
  <c r="BT25" i="13"/>
  <c r="AE25" i="13"/>
  <c r="AM25" i="13" s="1"/>
  <c r="AG25" i="13"/>
  <c r="AO25" i="13" s="1"/>
  <c r="BR25" i="13"/>
  <c r="AH25" i="13"/>
  <c r="AP25" i="13" s="1"/>
  <c r="AI25" i="13"/>
  <c r="AQ25" i="13" s="1"/>
  <c r="BS25" i="13"/>
  <c r="AD25" i="13"/>
  <c r="AL25" i="13" s="1"/>
  <c r="AB33" i="13"/>
  <c r="AJ33" i="13" s="1"/>
  <c r="AF33" i="13"/>
  <c r="AN33" i="13" s="1"/>
  <c r="BT33" i="13"/>
  <c r="AE33" i="13"/>
  <c r="AM33" i="13" s="1"/>
  <c r="AG33" i="13"/>
  <c r="AO33" i="13" s="1"/>
  <c r="BR33" i="13"/>
  <c r="BS33" i="13"/>
  <c r="AD33" i="13"/>
  <c r="AL33" i="13" s="1"/>
  <c r="AH33" i="13"/>
  <c r="AP33" i="13" s="1"/>
  <c r="AI33" i="13"/>
  <c r="AQ33" i="13" s="1"/>
  <c r="AB41" i="13"/>
  <c r="AJ41" i="13" s="1"/>
  <c r="AF41" i="13"/>
  <c r="AN41" i="13" s="1"/>
  <c r="BT41" i="13"/>
  <c r="AG41" i="13"/>
  <c r="AO41" i="13" s="1"/>
  <c r="AH41" i="13"/>
  <c r="AP41" i="13" s="1"/>
  <c r="AI41" i="13"/>
  <c r="AQ41" i="13" s="1"/>
  <c r="BR41" i="13"/>
  <c r="AD41" i="13"/>
  <c r="AL41" i="13" s="1"/>
  <c r="BS41" i="13"/>
  <c r="AE41" i="13"/>
  <c r="AM41" i="13" s="1"/>
  <c r="BX14" i="13"/>
  <c r="BW14" i="13"/>
  <c r="BY14" i="13"/>
  <c r="AD22" i="13"/>
  <c r="AL22" i="13" s="1"/>
  <c r="AH22" i="13"/>
  <c r="AP22" i="13" s="1"/>
  <c r="BR22" i="13"/>
  <c r="AF22" i="13"/>
  <c r="AN22" i="13" s="1"/>
  <c r="AB22" i="13"/>
  <c r="AJ22" i="13" s="1"/>
  <c r="AG22" i="13"/>
  <c r="AO22" i="13" s="1"/>
  <c r="BS22" i="13"/>
  <c r="AI22" i="13"/>
  <c r="AQ22" i="13" s="1"/>
  <c r="AE22" i="13"/>
  <c r="AM22" i="13" s="1"/>
  <c r="BT22" i="13"/>
  <c r="AD30" i="13"/>
  <c r="AL30" i="13" s="1"/>
  <c r="AH30" i="13"/>
  <c r="AP30" i="13" s="1"/>
  <c r="BR30" i="13"/>
  <c r="AF30" i="13"/>
  <c r="AN30" i="13" s="1"/>
  <c r="AB30" i="13"/>
  <c r="AJ30" i="13" s="1"/>
  <c r="AG30" i="13"/>
  <c r="AO30" i="13" s="1"/>
  <c r="BS30" i="13"/>
  <c r="AE30" i="13"/>
  <c r="AM30" i="13" s="1"/>
  <c r="BT30" i="13"/>
  <c r="AI30" i="13"/>
  <c r="AQ30" i="13" s="1"/>
  <c r="AD38" i="13"/>
  <c r="AL38" i="13" s="1"/>
  <c r="AH38" i="13"/>
  <c r="AP38" i="13" s="1"/>
  <c r="BR38" i="13"/>
  <c r="AE38" i="13"/>
  <c r="AM38" i="13" s="1"/>
  <c r="AI38" i="13"/>
  <c r="AQ38" i="13" s="1"/>
  <c r="BS38" i="13"/>
  <c r="AF38" i="13"/>
  <c r="AN38" i="13" s="1"/>
  <c r="AG38" i="13"/>
  <c r="AO38" i="13" s="1"/>
  <c r="BT38" i="13"/>
  <c r="AB38" i="13"/>
  <c r="AJ38" i="13" s="1"/>
  <c r="BY11" i="13"/>
  <c r="BW11" i="13"/>
  <c r="BX11" i="13"/>
  <c r="BX19" i="13"/>
  <c r="BY19" i="13"/>
  <c r="BW19" i="13"/>
  <c r="AB27" i="13"/>
  <c r="AJ27" i="13" s="1"/>
  <c r="AF27" i="13"/>
  <c r="AN27" i="13" s="1"/>
  <c r="BT27" i="13"/>
  <c r="AH27" i="13"/>
  <c r="AP27" i="13" s="1"/>
  <c r="BS27" i="13"/>
  <c r="AD27" i="13"/>
  <c r="AL27" i="13" s="1"/>
  <c r="AI27" i="13"/>
  <c r="AQ27" i="13" s="1"/>
  <c r="AE27" i="13"/>
  <c r="AM27" i="13" s="1"/>
  <c r="AG27" i="13"/>
  <c r="AO27" i="13" s="1"/>
  <c r="BR27" i="13"/>
  <c r="AB35" i="13"/>
  <c r="AJ35" i="13" s="1"/>
  <c r="AF35" i="13"/>
  <c r="AN35" i="13" s="1"/>
  <c r="BT35" i="13"/>
  <c r="AH35" i="13"/>
  <c r="AP35" i="13" s="1"/>
  <c r="BS35" i="13"/>
  <c r="AD35" i="13"/>
  <c r="AL35" i="13" s="1"/>
  <c r="AI35" i="13"/>
  <c r="AQ35" i="13" s="1"/>
  <c r="BR35" i="13"/>
  <c r="AE35" i="13"/>
  <c r="AM35" i="13" s="1"/>
  <c r="AG35" i="13"/>
  <c r="AO35" i="13" s="1"/>
  <c r="AY9" i="13"/>
  <c r="AZ9" i="13"/>
  <c r="BW12" i="13"/>
  <c r="BX12" i="13"/>
  <c r="BY12" i="13"/>
  <c r="AB20" i="13"/>
  <c r="AJ20" i="13" s="1"/>
  <c r="AF20" i="13"/>
  <c r="AN20" i="13" s="1"/>
  <c r="BT20" i="13"/>
  <c r="AE20" i="13"/>
  <c r="AM20" i="13" s="1"/>
  <c r="AG20" i="13"/>
  <c r="AO20" i="13" s="1"/>
  <c r="AH20" i="13"/>
  <c r="AP20" i="13" s="1"/>
  <c r="BR20" i="13"/>
  <c r="AI20" i="13"/>
  <c r="AQ20" i="13" s="1"/>
  <c r="BS20" i="13"/>
  <c r="AD20" i="13"/>
  <c r="AL20" i="13" s="1"/>
  <c r="BX28" i="13"/>
  <c r="BY28" i="13"/>
  <c r="BW28" i="13"/>
  <c r="BW36" i="13"/>
  <c r="BX36" i="13"/>
  <c r="BY36" i="13"/>
  <c r="AG13" i="13"/>
  <c r="AO13" i="13" s="1"/>
  <c r="AE13" i="13"/>
  <c r="AM13" i="13" s="1"/>
  <c r="BT13" i="13"/>
  <c r="AF13" i="13"/>
  <c r="AN13" i="13" s="1"/>
  <c r="AD13" i="13"/>
  <c r="AL13" i="13" s="1"/>
  <c r="AH13" i="13"/>
  <c r="AP13" i="13" s="1"/>
  <c r="BR13" i="13"/>
  <c r="AB13" i="13"/>
  <c r="AJ13" i="13" s="1"/>
  <c r="AI13" i="13"/>
  <c r="AQ13" i="13" s="1"/>
  <c r="BS13" i="13"/>
  <c r="AD21" i="13"/>
  <c r="AL21" i="13" s="1"/>
  <c r="AH21" i="13"/>
  <c r="AP21" i="13" s="1"/>
  <c r="AF21" i="13"/>
  <c r="AN21" i="13" s="1"/>
  <c r="BT21" i="13"/>
  <c r="BR21" i="13"/>
  <c r="AE21" i="13"/>
  <c r="AM21" i="13" s="1"/>
  <c r="BS21" i="13"/>
  <c r="AG21" i="13"/>
  <c r="AO21" i="13" s="1"/>
  <c r="AI21" i="13"/>
  <c r="AQ21" i="13" s="1"/>
  <c r="AB21" i="13"/>
  <c r="AJ21" i="13" s="1"/>
  <c r="BX29" i="13"/>
  <c r="BW29" i="13"/>
  <c r="BY29" i="13"/>
  <c r="BX37" i="13"/>
  <c r="BY37" i="13"/>
  <c r="BW37" i="13"/>
  <c r="AE10" i="13"/>
  <c r="AM10" i="13" s="1"/>
  <c r="AI10" i="13"/>
  <c r="AQ10" i="13" s="1"/>
  <c r="BS10" i="13"/>
  <c r="AH10" i="13"/>
  <c r="AP10" i="13" s="1"/>
  <c r="BT10" i="13"/>
  <c r="AF10" i="13"/>
  <c r="AN10" i="13" s="1"/>
  <c r="AD10" i="13"/>
  <c r="AL10" i="13" s="1"/>
  <c r="AG10" i="13"/>
  <c r="AO10" i="13" s="1"/>
  <c r="BR10" i="13"/>
  <c r="AB10" i="13"/>
  <c r="AJ10" i="13" s="1"/>
  <c r="BX18" i="13"/>
  <c r="BY18" i="13"/>
  <c r="BW18" i="13"/>
  <c r="BW26" i="13"/>
  <c r="BY26" i="13"/>
  <c r="BX26" i="13"/>
  <c r="BW34" i="13"/>
  <c r="BX34" i="13"/>
  <c r="BY34" i="13"/>
  <c r="BX42" i="13"/>
  <c r="BW42" i="13"/>
  <c r="BY42" i="13"/>
  <c r="AD15" i="13"/>
  <c r="AL15" i="13" s="1"/>
  <c r="AH15" i="13"/>
  <c r="AP15" i="13" s="1"/>
  <c r="BR15" i="13"/>
  <c r="AI15" i="13"/>
  <c r="AQ15" i="13" s="1"/>
  <c r="BT15" i="13"/>
  <c r="AE15" i="13"/>
  <c r="AM15" i="13" s="1"/>
  <c r="BS15" i="13"/>
  <c r="AF15" i="13"/>
  <c r="AN15" i="13" s="1"/>
  <c r="AG15" i="13"/>
  <c r="AO15" i="13" s="1"/>
  <c r="AB15" i="13"/>
  <c r="AJ15" i="13" s="1"/>
  <c r="BX23" i="13"/>
  <c r="BY23" i="13"/>
  <c r="BW23" i="13"/>
  <c r="BX31" i="13"/>
  <c r="BY31" i="13"/>
  <c r="BW31" i="13"/>
  <c r="BX39" i="13"/>
  <c r="BY39" i="13"/>
  <c r="BW39" i="13"/>
  <c r="BX16" i="13"/>
  <c r="BW16" i="13"/>
  <c r="BY16" i="13"/>
  <c r="AD24" i="13"/>
  <c r="AL24" i="13" s="1"/>
  <c r="AH24" i="13"/>
  <c r="AP24" i="13" s="1"/>
  <c r="BR24" i="13"/>
  <c r="AI24" i="13"/>
  <c r="AQ24" i="13" s="1"/>
  <c r="BT24" i="13"/>
  <c r="AE24" i="13"/>
  <c r="AM24" i="13" s="1"/>
  <c r="AF24" i="13"/>
  <c r="AN24" i="13" s="1"/>
  <c r="AG24" i="13"/>
  <c r="AO24" i="13" s="1"/>
  <c r="BS24" i="13"/>
  <c r="AB24" i="13"/>
  <c r="AJ24" i="13" s="1"/>
  <c r="AD32" i="13"/>
  <c r="AL32" i="13" s="1"/>
  <c r="AH32" i="13"/>
  <c r="AP32" i="13" s="1"/>
  <c r="BR32" i="13"/>
  <c r="AI32" i="13"/>
  <c r="AQ32" i="13" s="1"/>
  <c r="BT32" i="13"/>
  <c r="AE32" i="13"/>
  <c r="AM32" i="13" s="1"/>
  <c r="AG32" i="13"/>
  <c r="AO32" i="13" s="1"/>
  <c r="BS32" i="13"/>
  <c r="AB32" i="13"/>
  <c r="AJ32" i="13" s="1"/>
  <c r="AF32" i="13"/>
  <c r="AN32" i="13" s="1"/>
  <c r="AD40" i="13"/>
  <c r="AL40" i="13" s="1"/>
  <c r="AH40" i="13"/>
  <c r="AP40" i="13" s="1"/>
  <c r="BR40" i="13"/>
  <c r="AE40" i="13"/>
  <c r="AM40" i="13" s="1"/>
  <c r="AI40" i="13"/>
  <c r="AQ40" i="13" s="1"/>
  <c r="BS40" i="13"/>
  <c r="AF40" i="13"/>
  <c r="AN40" i="13" s="1"/>
  <c r="AG40" i="13"/>
  <c r="AO40" i="13" s="1"/>
  <c r="BT40" i="13"/>
  <c r="AB40" i="13"/>
  <c r="AJ40" i="13" s="1"/>
  <c r="I8" i="13"/>
  <c r="CG13" i="13" l="1"/>
  <c r="CG40" i="13"/>
  <c r="CG24" i="13"/>
  <c r="CG35" i="13"/>
  <c r="CG27" i="13"/>
  <c r="CG41" i="13"/>
  <c r="CG15" i="13"/>
  <c r="CG20" i="13"/>
  <c r="CG17" i="13"/>
  <c r="CG28" i="13"/>
  <c r="CG12" i="13"/>
  <c r="AR19" i="13"/>
  <c r="AS19" i="13" s="1"/>
  <c r="CG14" i="13"/>
  <c r="CG16" i="13"/>
  <c r="CG39" i="13"/>
  <c r="CG34" i="13"/>
  <c r="CG29" i="13"/>
  <c r="CG32" i="13"/>
  <c r="CG10" i="13"/>
  <c r="CG21" i="13"/>
  <c r="CG38" i="13"/>
  <c r="CG22" i="13"/>
  <c r="CG33" i="13"/>
  <c r="CG11" i="13"/>
  <c r="CG37" i="13"/>
  <c r="CG36" i="13"/>
  <c r="CG31" i="13"/>
  <c r="CG42" i="13"/>
  <c r="CG26" i="13"/>
  <c r="CG18" i="13"/>
  <c r="AR40" i="13"/>
  <c r="AR24" i="13"/>
  <c r="AT24" i="13" s="1"/>
  <c r="AR21" i="13"/>
  <c r="AU21" i="13" s="1"/>
  <c r="CG30" i="13"/>
  <c r="CG25" i="13"/>
  <c r="AR36" i="13"/>
  <c r="AV36" i="13" s="1"/>
  <c r="CG19" i="13"/>
  <c r="CG23" i="13"/>
  <c r="AR23" i="13"/>
  <c r="AA8" i="13"/>
  <c r="CE8" i="13" s="1"/>
  <c r="W8" i="13"/>
  <c r="AR13" i="13"/>
  <c r="AU13" i="13" s="1"/>
  <c r="AR10" i="13"/>
  <c r="AS10" i="13" s="1"/>
  <c r="BB9" i="13"/>
  <c r="BD9" i="13"/>
  <c r="BC9" i="13"/>
  <c r="AT40" i="13"/>
  <c r="AU40" i="13"/>
  <c r="AS40" i="13"/>
  <c r="AV40" i="13"/>
  <c r="AT21" i="13"/>
  <c r="AV21" i="13"/>
  <c r="AS21" i="13"/>
  <c r="AT13" i="13"/>
  <c r="AR27" i="13"/>
  <c r="CJ30" i="13"/>
  <c r="AR22" i="13"/>
  <c r="CJ25" i="13"/>
  <c r="CJ19" i="13"/>
  <c r="AR11" i="13"/>
  <c r="AR39" i="13"/>
  <c r="CJ23" i="13"/>
  <c r="AV23" i="13"/>
  <c r="AS23" i="13"/>
  <c r="AT23" i="13"/>
  <c r="AU23" i="13"/>
  <c r="AR37" i="13"/>
  <c r="CJ32" i="13"/>
  <c r="CJ15" i="13"/>
  <c r="CJ10" i="13"/>
  <c r="CJ21" i="13"/>
  <c r="CJ13" i="13"/>
  <c r="CJ20" i="13"/>
  <c r="AR41" i="13"/>
  <c r="AR25" i="13"/>
  <c r="CJ17" i="13"/>
  <c r="AR28" i="13"/>
  <c r="CJ28" i="13"/>
  <c r="CJ12" i="13"/>
  <c r="AU19" i="13"/>
  <c r="CJ14" i="13"/>
  <c r="CJ16" i="13"/>
  <c r="CJ39" i="13"/>
  <c r="AR42" i="13"/>
  <c r="CJ34" i="13"/>
  <c r="AR26" i="13"/>
  <c r="CJ29" i="13"/>
  <c r="AR15" i="13"/>
  <c r="AR35" i="13"/>
  <c r="CJ38" i="13"/>
  <c r="AR30" i="13"/>
  <c r="CJ22" i="13"/>
  <c r="CJ33" i="13"/>
  <c r="CJ11" i="13"/>
  <c r="AR16" i="13"/>
  <c r="AR31" i="13"/>
  <c r="CJ37" i="13"/>
  <c r="AR29" i="13"/>
  <c r="J8" i="13"/>
  <c r="X8" i="13"/>
  <c r="CJ40" i="13"/>
  <c r="AR32" i="13"/>
  <c r="CJ24" i="13"/>
  <c r="AR20" i="13"/>
  <c r="CJ35" i="13"/>
  <c r="CJ27" i="13"/>
  <c r="AR38" i="13"/>
  <c r="CJ41" i="13"/>
  <c r="AR33" i="13"/>
  <c r="AR17" i="13"/>
  <c r="CJ36" i="13"/>
  <c r="AR12" i="13"/>
  <c r="AR14" i="13"/>
  <c r="CJ31" i="13"/>
  <c r="CJ42" i="13"/>
  <c r="AR34" i="13"/>
  <c r="CJ26" i="13"/>
  <c r="CJ18" i="13"/>
  <c r="AR18" i="13"/>
  <c r="AU10" i="13" l="1"/>
  <c r="AV19" i="13"/>
  <c r="AY19" i="13" s="1"/>
  <c r="AS36" i="13"/>
  <c r="AT19" i="13"/>
  <c r="AS24" i="13"/>
  <c r="AU36" i="13"/>
  <c r="AV24" i="13"/>
  <c r="AY24" i="13" s="1"/>
  <c r="AT36" i="13"/>
  <c r="AU24" i="13"/>
  <c r="AX24" i="13" s="1"/>
  <c r="AV13" i="13"/>
  <c r="AY13" i="13" s="1"/>
  <c r="AS13" i="13"/>
  <c r="AV10" i="13"/>
  <c r="AY10" i="13" s="1"/>
  <c r="AT10" i="13"/>
  <c r="J44" i="13"/>
  <c r="J45" i="13"/>
  <c r="J46" i="13"/>
  <c r="AT34" i="13"/>
  <c r="AV34" i="13"/>
  <c r="AU34" i="13"/>
  <c r="AS34" i="13"/>
  <c r="BW8" i="13"/>
  <c r="BX8" i="13"/>
  <c r="BY8" i="13"/>
  <c r="AT42" i="13"/>
  <c r="AV42" i="13"/>
  <c r="AS42" i="13"/>
  <c r="AU42" i="13"/>
  <c r="AX19" i="13"/>
  <c r="AW19" i="13"/>
  <c r="BA19" i="13" s="1"/>
  <c r="AV37" i="13"/>
  <c r="AS37" i="13"/>
  <c r="AT37" i="13"/>
  <c r="AU37" i="13"/>
  <c r="AZ23" i="13"/>
  <c r="BD23" i="13" s="1"/>
  <c r="AY23" i="13"/>
  <c r="AS11" i="13"/>
  <c r="AV11" i="13"/>
  <c r="AU11" i="13"/>
  <c r="AT11" i="13"/>
  <c r="AY36" i="13"/>
  <c r="AZ36" i="13"/>
  <c r="BD36" i="13" s="1"/>
  <c r="N36" i="13" s="1"/>
  <c r="BL36" i="13" s="1"/>
  <c r="AV27" i="13"/>
  <c r="AS27" i="13"/>
  <c r="AT27" i="13"/>
  <c r="AU27" i="13"/>
  <c r="AX10" i="13"/>
  <c r="AW10" i="13"/>
  <c r="BA10" i="13" s="1"/>
  <c r="AU14" i="13"/>
  <c r="AS14" i="13"/>
  <c r="AT14" i="13"/>
  <c r="AV14" i="13"/>
  <c r="AT17" i="13"/>
  <c r="AV17" i="13"/>
  <c r="AS17" i="13"/>
  <c r="AU17" i="13"/>
  <c r="AT38" i="13"/>
  <c r="AU38" i="13"/>
  <c r="AV38" i="13"/>
  <c r="AS38" i="13"/>
  <c r="AT32" i="13"/>
  <c r="AS32" i="13"/>
  <c r="AU32" i="13"/>
  <c r="AV32" i="13"/>
  <c r="AE8" i="13"/>
  <c r="AM8" i="13" s="1"/>
  <c r="AI8" i="13"/>
  <c r="AQ8" i="13" s="1"/>
  <c r="BS8" i="13"/>
  <c r="AF8" i="13"/>
  <c r="AN8" i="13" s="1"/>
  <c r="AG8" i="13"/>
  <c r="AO8" i="13" s="1"/>
  <c r="AH8" i="13"/>
  <c r="AP8" i="13" s="1"/>
  <c r="BT8" i="13"/>
  <c r="AB8" i="13"/>
  <c r="AJ8" i="13" s="1"/>
  <c r="AD8" i="13"/>
  <c r="AL8" i="13" s="1"/>
  <c r="BR8" i="13"/>
  <c r="AV35" i="13"/>
  <c r="AS35" i="13"/>
  <c r="AT35" i="13"/>
  <c r="AU35" i="13"/>
  <c r="AT26" i="13"/>
  <c r="AV26" i="13"/>
  <c r="AS26" i="13"/>
  <c r="AU26" i="13"/>
  <c r="AX23" i="13"/>
  <c r="AW23" i="13"/>
  <c r="BA23" i="13" s="1"/>
  <c r="AX36" i="13"/>
  <c r="AW36" i="13"/>
  <c r="BA36" i="13" s="1"/>
  <c r="AT22" i="13"/>
  <c r="AV22" i="13"/>
  <c r="AS22" i="13"/>
  <c r="AU22" i="13"/>
  <c r="AW13" i="13"/>
  <c r="BA13" i="13" s="1"/>
  <c r="AX13" i="13"/>
  <c r="AX21" i="13"/>
  <c r="AW21" i="13"/>
  <c r="BA21" i="13" s="1"/>
  <c r="AZ24" i="13"/>
  <c r="BD24" i="13" s="1"/>
  <c r="N24" i="13" s="1"/>
  <c r="BL24" i="13" s="1"/>
  <c r="AY40" i="13"/>
  <c r="AZ40" i="13"/>
  <c r="BD40" i="13" s="1"/>
  <c r="AU12" i="13"/>
  <c r="AV12" i="13"/>
  <c r="AT12" i="13"/>
  <c r="AS12" i="13"/>
  <c r="AV33" i="13"/>
  <c r="AU33" i="13"/>
  <c r="AS33" i="13"/>
  <c r="AT33" i="13"/>
  <c r="AV20" i="13"/>
  <c r="AU20" i="13"/>
  <c r="AT20" i="13"/>
  <c r="AS20" i="13"/>
  <c r="AV31" i="13"/>
  <c r="AS31" i="13"/>
  <c r="AT31" i="13"/>
  <c r="AU31" i="13"/>
  <c r="AT30" i="13"/>
  <c r="AV30" i="13"/>
  <c r="AS30" i="13"/>
  <c r="AU30" i="13"/>
  <c r="AT15" i="13"/>
  <c r="AS15" i="13"/>
  <c r="AU15" i="13"/>
  <c r="AV15" i="13"/>
  <c r="AV25" i="13"/>
  <c r="AU25" i="13"/>
  <c r="AS25" i="13"/>
  <c r="AT25" i="13"/>
  <c r="AV18" i="13"/>
  <c r="AS18" i="13"/>
  <c r="AT18" i="13"/>
  <c r="AU18" i="13"/>
  <c r="AV29" i="13"/>
  <c r="AU29" i="13"/>
  <c r="AS29" i="13"/>
  <c r="AT29" i="13"/>
  <c r="AV16" i="13"/>
  <c r="AU16" i="13"/>
  <c r="AS16" i="13"/>
  <c r="AT16" i="13"/>
  <c r="AZ19" i="13"/>
  <c r="BD19" i="13" s="1"/>
  <c r="N19" i="13" s="1"/>
  <c r="BL19" i="13" s="1"/>
  <c r="AT28" i="13"/>
  <c r="AS28" i="13"/>
  <c r="AU28" i="13"/>
  <c r="AV28" i="13"/>
  <c r="AV41" i="13"/>
  <c r="AS41" i="13"/>
  <c r="AU41" i="13"/>
  <c r="AT41" i="13"/>
  <c r="AV39" i="13"/>
  <c r="AS39" i="13"/>
  <c r="AT39" i="13"/>
  <c r="AU39" i="13"/>
  <c r="AZ21" i="13"/>
  <c r="BD21" i="13" s="1"/>
  <c r="AY21" i="13"/>
  <c r="AX40" i="13"/>
  <c r="AW40" i="13"/>
  <c r="BA40" i="13" s="1"/>
  <c r="N40" i="13"/>
  <c r="BL40" i="13" s="1"/>
  <c r="N21" i="13"/>
  <c r="BL21" i="13" s="1"/>
  <c r="N23" i="13"/>
  <c r="BL23" i="13" s="1"/>
  <c r="AZ13" i="13" l="1"/>
  <c r="BD13" i="13" s="1"/>
  <c r="N13" i="13" s="1"/>
  <c r="BL13" i="13" s="1"/>
  <c r="AW24" i="13"/>
  <c r="BA24" i="13" s="1"/>
  <c r="CG8" i="13"/>
  <c r="BB13" i="13"/>
  <c r="L13" i="13" s="1"/>
  <c r="BJ13" i="13" s="1"/>
  <c r="BC13" i="13"/>
  <c r="BC10" i="13"/>
  <c r="AZ10" i="13"/>
  <c r="BD10" i="13" s="1"/>
  <c r="BH19" i="13"/>
  <c r="BH24" i="13"/>
  <c r="BH36" i="13"/>
  <c r="BH23" i="13"/>
  <c r="BH40" i="13"/>
  <c r="AW39" i="13"/>
  <c r="BA39" i="13" s="1"/>
  <c r="AX39" i="13"/>
  <c r="BB39" i="13" s="1"/>
  <c r="L39" i="13" s="1"/>
  <c r="BJ39" i="13" s="1"/>
  <c r="AY28" i="13"/>
  <c r="AZ28" i="13"/>
  <c r="BD28" i="13" s="1"/>
  <c r="N28" i="13" s="1"/>
  <c r="BL28" i="13" s="1"/>
  <c r="AW16" i="13"/>
  <c r="BA16" i="13" s="1"/>
  <c r="K16" i="13" s="1"/>
  <c r="BI16" i="13" s="1"/>
  <c r="AX16" i="13"/>
  <c r="AW29" i="13"/>
  <c r="BA29" i="13" s="1"/>
  <c r="K29" i="13" s="1"/>
  <c r="BI29" i="13" s="1"/>
  <c r="AX29" i="13"/>
  <c r="AW25" i="13"/>
  <c r="BA25" i="13" s="1"/>
  <c r="K25" i="13" s="1"/>
  <c r="BI25" i="13" s="1"/>
  <c r="AX25" i="13"/>
  <c r="AY30" i="13"/>
  <c r="AZ30" i="13"/>
  <c r="BD30" i="13" s="1"/>
  <c r="N30" i="13" s="1"/>
  <c r="BL30" i="13" s="1"/>
  <c r="AW20" i="13"/>
  <c r="BA20" i="13" s="1"/>
  <c r="AX20" i="13"/>
  <c r="AW33" i="13"/>
  <c r="BA33" i="13" s="1"/>
  <c r="K33" i="13" s="1"/>
  <c r="BI33" i="13" s="1"/>
  <c r="AX33" i="13"/>
  <c r="AY12" i="13"/>
  <c r="AZ12" i="13"/>
  <c r="AX22" i="13"/>
  <c r="BB22" i="13" s="1"/>
  <c r="AW22" i="13"/>
  <c r="BA22" i="13" s="1"/>
  <c r="AX26" i="13"/>
  <c r="AW26" i="13"/>
  <c r="BA26" i="13" s="1"/>
  <c r="K26" i="13" s="1"/>
  <c r="BI26" i="13" s="1"/>
  <c r="AX35" i="13"/>
  <c r="BB35" i="13" s="1"/>
  <c r="AW35" i="13"/>
  <c r="BA35" i="13" s="1"/>
  <c r="CJ8" i="13"/>
  <c r="AX38" i="13"/>
  <c r="AW38" i="13"/>
  <c r="BA38" i="13" s="1"/>
  <c r="AY17" i="13"/>
  <c r="AZ17" i="13"/>
  <c r="BD17" i="13" s="1"/>
  <c r="AX27" i="13"/>
  <c r="AW27" i="13"/>
  <c r="BA27" i="13" s="1"/>
  <c r="K27" i="13" s="1"/>
  <c r="BI27" i="13" s="1"/>
  <c r="AY11" i="13"/>
  <c r="AZ11" i="13"/>
  <c r="AW37" i="13"/>
  <c r="BA37" i="13" s="1"/>
  <c r="K37" i="13" s="1"/>
  <c r="BI37" i="13" s="1"/>
  <c r="AX37" i="13"/>
  <c r="BB40" i="13"/>
  <c r="AW41" i="13"/>
  <c r="BA41" i="13" s="1"/>
  <c r="AX41" i="13"/>
  <c r="AX28" i="13"/>
  <c r="AW28" i="13"/>
  <c r="BA28" i="13" s="1"/>
  <c r="BC19" i="13"/>
  <c r="AZ16" i="13"/>
  <c r="AY16" i="13"/>
  <c r="AZ29" i="13"/>
  <c r="BD29" i="13" s="1"/>
  <c r="N29" i="13" s="1"/>
  <c r="BL29" i="13" s="1"/>
  <c r="AY29" i="13"/>
  <c r="AZ18" i="13"/>
  <c r="BD18" i="13" s="1"/>
  <c r="N18" i="13" s="1"/>
  <c r="BL18" i="13" s="1"/>
  <c r="AY18" i="13"/>
  <c r="AZ25" i="13"/>
  <c r="BD25" i="13" s="1"/>
  <c r="N25" i="13" s="1"/>
  <c r="BL25" i="13" s="1"/>
  <c r="AY25" i="13"/>
  <c r="BC25" i="13" s="1"/>
  <c r="AZ31" i="13"/>
  <c r="BD31" i="13" s="1"/>
  <c r="N31" i="13" s="1"/>
  <c r="BL31" i="13" s="1"/>
  <c r="AY31" i="13"/>
  <c r="AZ20" i="13"/>
  <c r="BD20" i="13" s="1"/>
  <c r="AY20" i="13"/>
  <c r="BC20" i="13" s="1"/>
  <c r="AZ33" i="13"/>
  <c r="BD33" i="13" s="1"/>
  <c r="N33" i="13" s="1"/>
  <c r="BL33" i="13" s="1"/>
  <c r="AY33" i="13"/>
  <c r="AX12" i="13"/>
  <c r="AW12" i="13"/>
  <c r="BA12" i="13" s="1"/>
  <c r="K12" i="13" s="1"/>
  <c r="BI12" i="13" s="1"/>
  <c r="BB21" i="13"/>
  <c r="BB36" i="13"/>
  <c r="AX14" i="13"/>
  <c r="AW14" i="13"/>
  <c r="BA14" i="13" s="1"/>
  <c r="K14" i="13" s="1"/>
  <c r="BI14" i="13" s="1"/>
  <c r="BC36" i="13"/>
  <c r="BB19" i="13"/>
  <c r="L19" i="13" s="1"/>
  <c r="BJ19" i="13" s="1"/>
  <c r="BH21" i="13"/>
  <c r="BC21" i="13"/>
  <c r="AX18" i="13"/>
  <c r="AW18" i="13"/>
  <c r="BA18" i="13" s="1"/>
  <c r="K18" i="13" s="1"/>
  <c r="BI18" i="13" s="1"/>
  <c r="AY15" i="13"/>
  <c r="AZ15" i="13"/>
  <c r="AX30" i="13"/>
  <c r="AW30" i="13"/>
  <c r="BA30" i="13" s="1"/>
  <c r="K30" i="13" s="1"/>
  <c r="BI30" i="13" s="1"/>
  <c r="AX31" i="13"/>
  <c r="AW31" i="13"/>
  <c r="BA31" i="13" s="1"/>
  <c r="K31" i="13" s="1"/>
  <c r="BI31" i="13" s="1"/>
  <c r="AY22" i="13"/>
  <c r="BC22" i="13" s="1"/>
  <c r="AZ22" i="13"/>
  <c r="BD22" i="13" s="1"/>
  <c r="N22" i="13" s="1"/>
  <c r="BL22" i="13" s="1"/>
  <c r="AZ26" i="13"/>
  <c r="BD26" i="13" s="1"/>
  <c r="N26" i="13" s="1"/>
  <c r="BL26" i="13" s="1"/>
  <c r="AY26" i="13"/>
  <c r="AR8" i="13"/>
  <c r="AY32" i="13"/>
  <c r="AZ32" i="13"/>
  <c r="BD32" i="13" s="1"/>
  <c r="N32" i="13" s="1"/>
  <c r="BL32" i="13" s="1"/>
  <c r="AX17" i="13"/>
  <c r="AW17" i="13"/>
  <c r="BA17" i="13" s="1"/>
  <c r="AY14" i="13"/>
  <c r="AZ14" i="13"/>
  <c r="BC23" i="13"/>
  <c r="AX42" i="13"/>
  <c r="AW42" i="13"/>
  <c r="AX34" i="13"/>
  <c r="AW34" i="13"/>
  <c r="BA34" i="13" s="1"/>
  <c r="K34" i="13" s="1"/>
  <c r="BI34" i="13" s="1"/>
  <c r="AZ39" i="13"/>
  <c r="BD39" i="13" s="1"/>
  <c r="N39" i="13" s="1"/>
  <c r="BL39" i="13" s="1"/>
  <c r="AY39" i="13"/>
  <c r="BC39" i="13" s="1"/>
  <c r="AZ41" i="13"/>
  <c r="BD41" i="13" s="1"/>
  <c r="N41" i="13" s="1"/>
  <c r="BL41" i="13" s="1"/>
  <c r="AY41" i="13"/>
  <c r="BC41" i="13" s="1"/>
  <c r="BB24" i="13"/>
  <c r="AX15" i="13"/>
  <c r="AW15" i="13"/>
  <c r="BA15" i="13" s="1"/>
  <c r="K15" i="13" s="1"/>
  <c r="BI15" i="13" s="1"/>
  <c r="BC40" i="13"/>
  <c r="BB23" i="13"/>
  <c r="AZ35" i="13"/>
  <c r="BD35" i="13" s="1"/>
  <c r="N35" i="13" s="1"/>
  <c r="BL35" i="13" s="1"/>
  <c r="AY35" i="13"/>
  <c r="BC35" i="13" s="1"/>
  <c r="AX32" i="13"/>
  <c r="AW32" i="13"/>
  <c r="BA32" i="13" s="1"/>
  <c r="AY38" i="13"/>
  <c r="BC38" i="13" s="1"/>
  <c r="AZ38" i="13"/>
  <c r="BD38" i="13" s="1"/>
  <c r="N38" i="13" s="1"/>
  <c r="BL38" i="13" s="1"/>
  <c r="BB10" i="13"/>
  <c r="AZ27" i="13"/>
  <c r="BD27" i="13" s="1"/>
  <c r="N27" i="13" s="1"/>
  <c r="BL27" i="13" s="1"/>
  <c r="AY27" i="13"/>
  <c r="BC27" i="13" s="1"/>
  <c r="AW11" i="13"/>
  <c r="BA11" i="13" s="1"/>
  <c r="K11" i="13" s="1"/>
  <c r="BI11" i="13" s="1"/>
  <c r="AX11" i="13"/>
  <c r="AZ37" i="13"/>
  <c r="BD37" i="13" s="1"/>
  <c r="N37" i="13" s="1"/>
  <c r="BL37" i="13" s="1"/>
  <c r="AY37" i="13"/>
  <c r="AY34" i="13"/>
  <c r="AZ34" i="13"/>
  <c r="BD34" i="13" s="1"/>
  <c r="N34" i="13" s="1"/>
  <c r="BL34" i="13" s="1"/>
  <c r="K22" i="13"/>
  <c r="BI22" i="13" s="1"/>
  <c r="K23" i="13"/>
  <c r="BI23" i="13" s="1"/>
  <c r="K40" i="13"/>
  <c r="BI40" i="13" s="1"/>
  <c r="N20" i="13"/>
  <c r="BL20" i="13" s="1"/>
  <c r="K17" i="13"/>
  <c r="BI17" i="13" s="1"/>
  <c r="K39" i="13"/>
  <c r="BI39" i="13" s="1"/>
  <c r="M25" i="13"/>
  <c r="BK25" i="13" s="1"/>
  <c r="K38" i="13"/>
  <c r="BI38" i="13" s="1"/>
  <c r="K19" i="13"/>
  <c r="BI19" i="13" s="1"/>
  <c r="K28" i="13"/>
  <c r="BI28" i="13" s="1"/>
  <c r="K21" i="13"/>
  <c r="BI21" i="13" s="1"/>
  <c r="K32" i="13"/>
  <c r="BI32" i="13" s="1"/>
  <c r="K35" i="13"/>
  <c r="BI35" i="13" s="1"/>
  <c r="L35" i="13"/>
  <c r="BJ35" i="13" s="1"/>
  <c r="K41" i="13"/>
  <c r="BI41" i="13" s="1"/>
  <c r="K24" i="13"/>
  <c r="BI24" i="13" s="1"/>
  <c r="K36" i="13"/>
  <c r="BI36" i="13" s="1"/>
  <c r="K20" i="13"/>
  <c r="BI20" i="13" s="1"/>
  <c r="K13" i="13"/>
  <c r="BI13" i="13" s="1"/>
  <c r="K10" i="13"/>
  <c r="BI10" i="13" s="1"/>
  <c r="K9" i="13"/>
  <c r="BI9" i="13" s="1"/>
  <c r="BD16" i="13" l="1"/>
  <c r="N16" i="13" s="1"/>
  <c r="BL16" i="13" s="1"/>
  <c r="BB16" i="13"/>
  <c r="BC32" i="13"/>
  <c r="BC28" i="13"/>
  <c r="BB32" i="13"/>
  <c r="BB17" i="13"/>
  <c r="L17" i="13" s="1"/>
  <c r="BJ17" i="13" s="1"/>
  <c r="BC26" i="13"/>
  <c r="BC24" i="13"/>
  <c r="BC17" i="13"/>
  <c r="M17" i="13" s="1"/>
  <c r="BK17" i="13" s="1"/>
  <c r="BC30" i="13"/>
  <c r="BB41" i="13"/>
  <c r="BB27" i="13"/>
  <c r="L27" i="13" s="1"/>
  <c r="BJ27" i="13" s="1"/>
  <c r="BB38" i="13"/>
  <c r="L38" i="13" s="1"/>
  <c r="BJ38" i="13" s="1"/>
  <c r="BB20" i="13"/>
  <c r="L20" i="13" s="1"/>
  <c r="BJ20" i="13" s="1"/>
  <c r="BB25" i="13"/>
  <c r="L25" i="13" s="1"/>
  <c r="BJ25" i="13" s="1"/>
  <c r="BD15" i="13"/>
  <c r="N15" i="13" s="1"/>
  <c r="BL15" i="13" s="1"/>
  <c r="BD14" i="13"/>
  <c r="BD12" i="13"/>
  <c r="BD11" i="13"/>
  <c r="N11" i="13" s="1"/>
  <c r="BL11" i="13" s="1"/>
  <c r="BC11" i="13"/>
  <c r="M11" i="13" s="1"/>
  <c r="BK11" i="13" s="1"/>
  <c r="BB11" i="13"/>
  <c r="L11" i="13" s="1"/>
  <c r="BE34" i="13"/>
  <c r="BE31" i="13"/>
  <c r="BH31" i="13"/>
  <c r="BE37" i="13"/>
  <c r="BE33" i="13"/>
  <c r="BE29" i="13"/>
  <c r="BH38" i="13"/>
  <c r="BE26" i="13"/>
  <c r="BF39" i="13"/>
  <c r="BE18" i="13"/>
  <c r="BE25" i="13"/>
  <c r="BE9" i="13"/>
  <c r="BE20" i="13"/>
  <c r="BE24" i="13"/>
  <c r="BF35" i="13"/>
  <c r="BE21" i="13"/>
  <c r="BE15" i="13"/>
  <c r="BE38" i="13"/>
  <c r="BE39" i="13"/>
  <c r="BH20" i="13"/>
  <c r="BE11" i="13"/>
  <c r="BE30" i="13"/>
  <c r="BH34" i="13"/>
  <c r="BH33" i="13"/>
  <c r="BH18" i="13"/>
  <c r="BE10" i="13"/>
  <c r="BE41" i="13"/>
  <c r="BE35" i="13"/>
  <c r="BE12" i="13"/>
  <c r="BE28" i="13"/>
  <c r="BG25" i="13"/>
  <c r="BE23" i="13"/>
  <c r="BE14" i="13"/>
  <c r="BC34" i="13"/>
  <c r="M34" i="13" s="1"/>
  <c r="BK34" i="13" s="1"/>
  <c r="BH41" i="13"/>
  <c r="BB34" i="13"/>
  <c r="L34" i="13" s="1"/>
  <c r="BJ34" i="13" s="1"/>
  <c r="BH32" i="13"/>
  <c r="BH26" i="13"/>
  <c r="BB31" i="13"/>
  <c r="L31" i="13" s="1"/>
  <c r="BJ31" i="13" s="1"/>
  <c r="BC15" i="13"/>
  <c r="M15" i="13" s="1"/>
  <c r="BK15" i="13" s="1"/>
  <c r="BC29" i="13"/>
  <c r="BF13" i="13"/>
  <c r="BE32" i="13"/>
  <c r="BF19" i="13"/>
  <c r="BE27" i="13"/>
  <c r="BE16" i="13"/>
  <c r="BE40" i="13"/>
  <c r="BE22" i="13"/>
  <c r="BC37" i="13"/>
  <c r="BH35" i="13"/>
  <c r="BB15" i="13"/>
  <c r="L15" i="13" s="1"/>
  <c r="BJ15" i="13" s="1"/>
  <c r="BC42" i="13"/>
  <c r="BA42" i="13"/>
  <c r="BC14" i="13"/>
  <c r="M14" i="13" s="1"/>
  <c r="BK14" i="13" s="1"/>
  <c r="BH22" i="13"/>
  <c r="BB14" i="13"/>
  <c r="L14" i="13" s="1"/>
  <c r="BJ14" i="13" s="1"/>
  <c r="BB12" i="13"/>
  <c r="L12" i="13" s="1"/>
  <c r="BJ12" i="13" s="1"/>
  <c r="BH25" i="13"/>
  <c r="BH29" i="13"/>
  <c r="BB26" i="13"/>
  <c r="L26" i="13" s="1"/>
  <c r="BJ26" i="13" s="1"/>
  <c r="BC12" i="13"/>
  <c r="M12" i="13" s="1"/>
  <c r="BK12" i="13" s="1"/>
  <c r="BE13" i="13"/>
  <c r="BE36" i="13"/>
  <c r="BH13" i="13"/>
  <c r="BE19" i="13"/>
  <c r="BE17" i="13"/>
  <c r="BH37" i="13"/>
  <c r="BH27" i="13"/>
  <c r="BH39" i="13"/>
  <c r="BB42" i="13"/>
  <c r="AU8" i="13"/>
  <c r="AV8" i="13"/>
  <c r="AT8" i="13"/>
  <c r="AS8" i="13"/>
  <c r="BB30" i="13"/>
  <c r="L30" i="13" s="1"/>
  <c r="BJ30" i="13" s="1"/>
  <c r="BB18" i="13"/>
  <c r="L18" i="13" s="1"/>
  <c r="BJ18" i="13" s="1"/>
  <c r="BC33" i="13"/>
  <c r="M33" i="13" s="1"/>
  <c r="BK33" i="13" s="1"/>
  <c r="BC31" i="13"/>
  <c r="BC18" i="13"/>
  <c r="M18" i="13" s="1"/>
  <c r="BK18" i="13" s="1"/>
  <c r="BC16" i="13"/>
  <c r="M16" i="13" s="1"/>
  <c r="BK16" i="13" s="1"/>
  <c r="BB28" i="13"/>
  <c r="BB37" i="13"/>
  <c r="L37" i="13" s="1"/>
  <c r="BJ37" i="13" s="1"/>
  <c r="BB33" i="13"/>
  <c r="L33" i="13" s="1"/>
  <c r="BJ33" i="13" s="1"/>
  <c r="BH30" i="13"/>
  <c r="BB29" i="13"/>
  <c r="L29" i="13" s="1"/>
  <c r="BJ29" i="13" s="1"/>
  <c r="BH28" i="13"/>
  <c r="N10" i="13"/>
  <c r="BL10" i="13" s="1"/>
  <c r="N14" i="13"/>
  <c r="BL14" i="13" s="1"/>
  <c r="N12" i="13"/>
  <c r="BL12" i="13" s="1"/>
  <c r="M10" i="13"/>
  <c r="BK10" i="13" s="1"/>
  <c r="N17" i="13"/>
  <c r="BL17" i="13" s="1"/>
  <c r="M39" i="13"/>
  <c r="BK39" i="13" s="1"/>
  <c r="M28" i="13"/>
  <c r="BK28" i="13" s="1"/>
  <c r="M29" i="13"/>
  <c r="BK29" i="13" s="1"/>
  <c r="M36" i="13"/>
  <c r="BK36" i="13" s="1"/>
  <c r="M32" i="13"/>
  <c r="BK32" i="13" s="1"/>
  <c r="M20" i="13"/>
  <c r="BK20" i="13" s="1"/>
  <c r="M24" i="13"/>
  <c r="BK24" i="13" s="1"/>
  <c r="L36" i="13"/>
  <c r="BJ36" i="13" s="1"/>
  <c r="M13" i="13"/>
  <c r="BK13" i="13" s="1"/>
  <c r="L32" i="13"/>
  <c r="BJ32" i="13" s="1"/>
  <c r="L28" i="13"/>
  <c r="BJ28" i="13" s="1"/>
  <c r="M22" i="13"/>
  <c r="BK22" i="13" s="1"/>
  <c r="M27" i="13"/>
  <c r="BK27" i="13" s="1"/>
  <c r="L23" i="13"/>
  <c r="BJ23" i="13" s="1"/>
  <c r="L10" i="13"/>
  <c r="BJ10" i="13" s="1"/>
  <c r="M41" i="13"/>
  <c r="BK41" i="13" s="1"/>
  <c r="M40" i="13"/>
  <c r="BK40" i="13" s="1"/>
  <c r="L40" i="13"/>
  <c r="BJ40" i="13" s="1"/>
  <c r="M21" i="13"/>
  <c r="BK21" i="13" s="1"/>
  <c r="L24" i="13"/>
  <c r="BJ24" i="13" s="1"/>
  <c r="M19" i="13"/>
  <c r="BK19" i="13" s="1"/>
  <c r="M30" i="13"/>
  <c r="BK30" i="13" s="1"/>
  <c r="M23" i="13"/>
  <c r="BK23" i="13" s="1"/>
  <c r="L41" i="13"/>
  <c r="BJ41" i="13" s="1"/>
  <c r="L21" i="13"/>
  <c r="BJ21" i="13" s="1"/>
  <c r="M26" i="13"/>
  <c r="BK26" i="13" s="1"/>
  <c r="M35" i="13"/>
  <c r="BK35" i="13" s="1"/>
  <c r="M37" i="13"/>
  <c r="BK37" i="13" s="1"/>
  <c r="L16" i="13"/>
  <c r="BJ16" i="13" s="1"/>
  <c r="M38" i="13"/>
  <c r="BK38" i="13" s="1"/>
  <c r="M31" i="13"/>
  <c r="BK31" i="13" s="1"/>
  <c r="L22" i="13"/>
  <c r="BJ22" i="13" s="1"/>
  <c r="N9" i="13"/>
  <c r="BL9" i="13" s="1"/>
  <c r="M9" i="13"/>
  <c r="BK9" i="13" s="1"/>
  <c r="L9" i="13"/>
  <c r="BJ9" i="13" s="1"/>
  <c r="K42" i="13" l="1"/>
  <c r="BE42" i="13" s="1"/>
  <c r="M42" i="13"/>
  <c r="BK42" i="13" s="1"/>
  <c r="L42" i="13"/>
  <c r="BJ42" i="13" s="1"/>
  <c r="BF25" i="13"/>
  <c r="BM25" i="13" s="1"/>
  <c r="CL25" i="13" s="1"/>
  <c r="BF11" i="13"/>
  <c r="BJ11" i="13"/>
  <c r="BG33" i="13"/>
  <c r="BG12" i="13"/>
  <c r="BF18" i="13"/>
  <c r="BF26" i="13"/>
  <c r="BN26" i="13"/>
  <c r="BG34" i="13"/>
  <c r="BF33" i="13"/>
  <c r="BN33" i="13"/>
  <c r="BG18" i="13"/>
  <c r="BF30" i="13"/>
  <c r="BG10" i="13"/>
  <c r="BH12" i="13"/>
  <c r="BH10" i="13"/>
  <c r="BN32" i="13"/>
  <c r="BF9" i="13"/>
  <c r="BF22" i="13"/>
  <c r="BM22" i="13" s="1"/>
  <c r="BN22" i="13"/>
  <c r="BG37" i="13"/>
  <c r="BN21" i="13"/>
  <c r="BF21" i="13"/>
  <c r="BM21" i="13" s="1"/>
  <c r="BG30" i="13"/>
  <c r="BF34" i="13"/>
  <c r="BM34" i="13" s="1"/>
  <c r="BN34" i="13"/>
  <c r="BG17" i="13"/>
  <c r="BG40" i="13"/>
  <c r="BF23" i="13"/>
  <c r="BM23" i="13" s="1"/>
  <c r="BN27" i="13"/>
  <c r="BF27" i="13"/>
  <c r="BG22" i="13"/>
  <c r="BG13" i="13"/>
  <c r="BM13" i="13" s="1"/>
  <c r="BN13" i="13"/>
  <c r="BG20" i="13"/>
  <c r="BG28" i="13"/>
  <c r="BG9" i="13"/>
  <c r="BG31" i="13"/>
  <c r="BN31" i="13"/>
  <c r="BG35" i="13"/>
  <c r="BM35" i="13" s="1"/>
  <c r="CL35" i="13" s="1"/>
  <c r="BN35" i="13"/>
  <c r="BF41" i="13"/>
  <c r="BN41" i="13"/>
  <c r="BG19" i="13"/>
  <c r="BM19" i="13" s="1"/>
  <c r="CL19" i="13" s="1"/>
  <c r="BF24" i="13"/>
  <c r="BN24" i="13"/>
  <c r="BF14" i="13"/>
  <c r="BG41" i="13"/>
  <c r="BF29" i="13"/>
  <c r="BG15" i="13"/>
  <c r="BF28" i="13"/>
  <c r="BM28" i="13" s="1"/>
  <c r="BF36" i="13"/>
  <c r="BN36" i="13"/>
  <c r="BG32" i="13"/>
  <c r="BG16" i="13"/>
  <c r="BH16" i="13"/>
  <c r="BG11" i="13"/>
  <c r="AY8" i="13"/>
  <c r="AZ8" i="13"/>
  <c r="BN19" i="13"/>
  <c r="BF15" i="13"/>
  <c r="BF31" i="13"/>
  <c r="BM31" i="13" s="1"/>
  <c r="CL31" i="13" s="1"/>
  <c r="BN23" i="13"/>
  <c r="BN28" i="13"/>
  <c r="BN30" i="13"/>
  <c r="BN18" i="13"/>
  <c r="BH9" i="13"/>
  <c r="BG38" i="13"/>
  <c r="BF38" i="13"/>
  <c r="BM38" i="13" s="1"/>
  <c r="BN38" i="13"/>
  <c r="BG23" i="13"/>
  <c r="BF12" i="13"/>
  <c r="BG21" i="13"/>
  <c r="BF40" i="13"/>
  <c r="BM40" i="13" s="1"/>
  <c r="BN40" i="13"/>
  <c r="BF10" i="13"/>
  <c r="BN10" i="13"/>
  <c r="BF17" i="13"/>
  <c r="BN17" i="13"/>
  <c r="BF20" i="13"/>
  <c r="BG36" i="13"/>
  <c r="BG39" i="13"/>
  <c r="BM39" i="13" s="1"/>
  <c r="CL39" i="13" s="1"/>
  <c r="BN39" i="13"/>
  <c r="BH15" i="13"/>
  <c r="BG14" i="13"/>
  <c r="AW8" i="13"/>
  <c r="BA8" i="13" s="1"/>
  <c r="AX8" i="13"/>
  <c r="BN16" i="13"/>
  <c r="BN25" i="13"/>
  <c r="BN29" i="13"/>
  <c r="BN37" i="13"/>
  <c r="BF16" i="13"/>
  <c r="BG26" i="13"/>
  <c r="BF37" i="13"/>
  <c r="BM37" i="13" s="1"/>
  <c r="CL37" i="13" s="1"/>
  <c r="BG27" i="13"/>
  <c r="BF32" i="13"/>
  <c r="BM32" i="13" s="1"/>
  <c r="BG24" i="13"/>
  <c r="BG29" i="13"/>
  <c r="BH17" i="13"/>
  <c r="BH11" i="13"/>
  <c r="BH14" i="13"/>
  <c r="BN20" i="13"/>
  <c r="BF42" i="13" l="1"/>
  <c r="BI42" i="13"/>
  <c r="BN42" i="13" s="1"/>
  <c r="BG42" i="13"/>
  <c r="BM42" i="13" s="1"/>
  <c r="CL42" i="13" s="1"/>
  <c r="BM16" i="13"/>
  <c r="CL16" i="13" s="1"/>
  <c r="BM12" i="13"/>
  <c r="BM20" i="13"/>
  <c r="CL20" i="13" s="1"/>
  <c r="BM10" i="13"/>
  <c r="CL10" i="13" s="1"/>
  <c r="BM36" i="13"/>
  <c r="CL36" i="13" s="1"/>
  <c r="BM30" i="13"/>
  <c r="BM27" i="13"/>
  <c r="BM17" i="13"/>
  <c r="CL17" i="13" s="1"/>
  <c r="BM41" i="13"/>
  <c r="CL41" i="13" s="1"/>
  <c r="BM9" i="13"/>
  <c r="BM26" i="13"/>
  <c r="BM14" i="13"/>
  <c r="CL14" i="13" s="1"/>
  <c r="O14" i="13" s="1"/>
  <c r="Q14" i="13" s="1"/>
  <c r="BM15" i="13"/>
  <c r="CL15" i="13" s="1"/>
  <c r="BM29" i="13"/>
  <c r="CL29" i="13" s="1"/>
  <c r="BM24" i="13"/>
  <c r="BM33" i="13"/>
  <c r="CL33" i="13" s="1"/>
  <c r="BM11" i="13"/>
  <c r="CL11" i="13" s="1"/>
  <c r="O11" i="13" s="1"/>
  <c r="Q11" i="13" s="1"/>
  <c r="CL26" i="13"/>
  <c r="CL27" i="13"/>
  <c r="CL28" i="13"/>
  <c r="CL32" i="13"/>
  <c r="CL21" i="13"/>
  <c r="CL30" i="13"/>
  <c r="BM18" i="13"/>
  <c r="CL18" i="13" s="1"/>
  <c r="CL24" i="13"/>
  <c r="CL23" i="13"/>
  <c r="CL34" i="13"/>
  <c r="BN15" i="13"/>
  <c r="BN14" i="13"/>
  <c r="CL13" i="13"/>
  <c r="O13" i="13" s="1"/>
  <c r="Q13" i="13" s="1"/>
  <c r="BN12" i="13"/>
  <c r="BN11" i="13"/>
  <c r="BN9" i="13"/>
  <c r="BC8" i="13"/>
  <c r="M8" i="13" s="1"/>
  <c r="BK8" i="13" s="1"/>
  <c r="BD8" i="13"/>
  <c r="N8" i="13" s="1"/>
  <c r="BL8" i="13" s="1"/>
  <c r="BB8" i="13"/>
  <c r="L8" i="13" s="1"/>
  <c r="BJ8" i="13" s="1"/>
  <c r="CL38" i="13"/>
  <c r="CL12" i="13"/>
  <c r="CL40" i="13"/>
  <c r="CL22" i="13"/>
  <c r="K8" i="13"/>
  <c r="BI8" i="13" s="1"/>
  <c r="O17" i="13"/>
  <c r="Q17" i="13" s="1"/>
  <c r="CL9" i="13" l="1"/>
  <c r="O9" i="13" s="1"/>
  <c r="Q9" i="13" s="1"/>
  <c r="BN8" i="13"/>
  <c r="BH8" i="13"/>
  <c r="BG8" i="13"/>
  <c r="BE8" i="13"/>
  <c r="BF8" i="13"/>
  <c r="O41" i="13"/>
  <c r="Q41" i="13" s="1"/>
  <c r="O40" i="13"/>
  <c r="Q40" i="13" s="1"/>
  <c r="O16" i="13"/>
  <c r="Q16" i="13" s="1"/>
  <c r="O15" i="13"/>
  <c r="Q15" i="13" s="1"/>
  <c r="O12" i="13"/>
  <c r="Q12" i="13" s="1"/>
  <c r="O10" i="13"/>
  <c r="Q10" i="13" s="1"/>
  <c r="O22" i="13"/>
  <c r="Q22" i="13" s="1"/>
  <c r="BM8" i="13" l="1"/>
  <c r="CL8" i="13" s="1"/>
  <c r="O8" i="13" s="1"/>
  <c r="Q8" i="13" l="1"/>
  <c r="O45" i="13"/>
  <c r="O46" i="13"/>
  <c r="O44" i="13"/>
  <c r="Q46" i="13" l="1"/>
  <c r="Q44" i="13"/>
  <c r="Q45" i="13"/>
</calcChain>
</file>

<file path=xl/sharedStrings.xml><?xml version="1.0" encoding="utf-8"?>
<sst xmlns="http://schemas.openxmlformats.org/spreadsheetml/2006/main" count="81" uniqueCount="41">
  <si>
    <t>NOMS</t>
  </si>
  <si>
    <t>Prénoms</t>
  </si>
  <si>
    <t>EPS</t>
  </si>
  <si>
    <t>Sx</t>
  </si>
  <si>
    <t>Min.</t>
  </si>
  <si>
    <t>Moy.</t>
  </si>
  <si>
    <t>Max.</t>
  </si>
  <si>
    <t>perffilles</t>
  </si>
  <si>
    <t>perfgars</t>
  </si>
  <si>
    <t>Temps total
réalisé
mn Sec</t>
  </si>
  <si>
    <t>Note
sur
/20</t>
  </si>
  <si>
    <t>Lycée :</t>
  </si>
  <si>
    <t>ACTIVITE</t>
  </si>
  <si>
    <t>3 x 500 mètres</t>
  </si>
  <si>
    <t>temps réalisé 1er 500m</t>
  </si>
  <si>
    <t>temps réalisé 2eme 500m</t>
  </si>
  <si>
    <t>temps réalisé 3eme 500m</t>
  </si>
  <si>
    <t>Date</t>
  </si>
  <si>
    <t>note</t>
  </si>
  <si>
    <t>Classe</t>
  </si>
  <si>
    <t>Préparation et récupération</t>
  </si>
  <si>
    <r>
      <t xml:space="preserve">"chaque course chronométrée par  un enseignant à la seconde." reférentiel  du bac
</t>
    </r>
    <r>
      <rPr>
        <b/>
        <sz val="8"/>
        <color indexed="10"/>
        <rFont val="Times New Roman"/>
        <family val="1"/>
      </rPr>
      <t xml:space="preserve">IMPORTANT : les temps sont à saisir sous forme "143" pour "1mn43s".
Ne pas oublier de remplir la colonne Sx (sexe) </t>
    </r>
  </si>
  <si>
    <t>Note
perf.</t>
  </si>
  <si>
    <t>/ 14</t>
  </si>
  <si>
    <t>/ 3</t>
  </si>
  <si>
    <t>Stratégie choisie</t>
  </si>
  <si>
    <t>régulation</t>
  </si>
  <si>
    <t>base</t>
  </si>
  <si>
    <t>élève</t>
  </si>
  <si>
    <t>réalisé</t>
  </si>
  <si>
    <t>stratégie de course  /3</t>
  </si>
  <si>
    <t>g</t>
  </si>
  <si>
    <t>d</t>
  </si>
  <si>
    <t>regul</t>
  </si>
  <si>
    <t>b</t>
  </si>
  <si>
    <t>r</t>
  </si>
  <si>
    <t>GG</t>
  </si>
  <si>
    <t>DD</t>
  </si>
  <si>
    <t>BAC PRO CCF 2018</t>
  </si>
  <si>
    <t>STRATÉGIE</t>
  </si>
  <si>
    <t>C1-C3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</si>
</sst>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?0.0"/>
    <numFmt numFmtId="166" formatCode="m:ss.00"/>
  </numFmts>
  <fonts count="15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8"/>
      <color indexed="10"/>
      <name val="Times New Roman"/>
      <family val="1"/>
    </font>
    <font>
      <sz val="9"/>
      <name val="Geneva"/>
    </font>
  </fonts>
  <fills count="28">
    <fill>
      <patternFill patternType="none"/>
    </fill>
    <fill>
      <patternFill patternType="gray125"/>
    </fill>
    <fill>
      <patternFill patternType="lightGray">
        <fgColor indexed="28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lightGray">
        <fgColor indexed="28"/>
        <bgColor theme="0"/>
      </patternFill>
    </fill>
    <fill>
      <patternFill patternType="solid">
        <fgColor theme="0" tint="-0.14999847407452621"/>
        <bgColor indexed="28"/>
      </patternFill>
    </fill>
    <fill>
      <patternFill patternType="solid">
        <fgColor theme="0"/>
        <bgColor indexed="2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45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5" fontId="1" fillId="0" borderId="5" xfId="0" applyNumberFormat="1" applyFont="1" applyBorder="1" applyAlignment="1" applyProtection="1">
      <alignment horizontal="center" vertical="center"/>
      <protection locked="0"/>
    </xf>
    <xf numFmtId="45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/>
      <protection hidden="1"/>
    </xf>
    <xf numFmtId="0" fontId="7" fillId="5" borderId="16" xfId="0" applyFont="1" applyFill="1" applyBorder="1" applyAlignment="1" applyProtection="1">
      <alignment horizontal="center"/>
      <protection hidden="1"/>
    </xf>
    <xf numFmtId="0" fontId="11" fillId="9" borderId="2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/>
      <protection hidden="1"/>
    </xf>
    <xf numFmtId="166" fontId="2" fillId="0" borderId="3" xfId="0" applyNumberFormat="1" applyFont="1" applyBorder="1" applyAlignment="1" applyProtection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45" fontId="1" fillId="0" borderId="7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45" fontId="1" fillId="0" borderId="9" xfId="0" applyNumberFormat="1" applyFont="1" applyBorder="1" applyAlignment="1" applyProtection="1">
      <alignment horizontal="center" vertical="center"/>
      <protection locked="0"/>
    </xf>
    <xf numFmtId="45" fontId="1" fillId="3" borderId="36" xfId="0" applyNumberFormat="1" applyFont="1" applyFill="1" applyBorder="1" applyAlignment="1" applyProtection="1">
      <alignment horizontal="center"/>
    </xf>
    <xf numFmtId="45" fontId="1" fillId="0" borderId="1" xfId="0" applyNumberFormat="1" applyFont="1" applyBorder="1" applyAlignment="1" applyProtection="1">
      <alignment horizontal="center" vertical="center"/>
      <protection locked="0"/>
    </xf>
    <xf numFmtId="45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33" xfId="0" applyNumberFormat="1" applyFont="1" applyBorder="1" applyAlignment="1" applyProtection="1">
      <alignment horizontal="center"/>
      <protection locked="0"/>
    </xf>
    <xf numFmtId="0" fontId="1" fillId="0" borderId="36" xfId="0" applyNumberFormat="1" applyFont="1" applyBorder="1" applyAlignment="1" applyProtection="1">
      <alignment horizontal="center"/>
      <protection locked="0"/>
    </xf>
    <xf numFmtId="0" fontId="1" fillId="0" borderId="34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2" fillId="13" borderId="0" xfId="0" applyFont="1" applyFill="1" applyBorder="1" applyAlignment="1" applyProtection="1">
      <alignment vertical="center"/>
      <protection locked="0"/>
    </xf>
    <xf numFmtId="0" fontId="1" fillId="13" borderId="0" xfId="0" applyFont="1" applyFill="1" applyBorder="1" applyAlignment="1" applyProtection="1">
      <alignment vertical="center"/>
    </xf>
    <xf numFmtId="0" fontId="7" fillId="13" borderId="0" xfId="0" applyFont="1" applyFill="1" applyBorder="1" applyAlignment="1" applyProtection="1">
      <alignment horizontal="center" vertical="center" wrapText="1"/>
    </xf>
    <xf numFmtId="0" fontId="1" fillId="14" borderId="0" xfId="0" applyFont="1" applyFill="1" applyAlignment="1" applyProtection="1">
      <alignment horizontal="center"/>
    </xf>
    <xf numFmtId="0" fontId="1" fillId="11" borderId="0" xfId="0" applyFont="1" applyFill="1" applyAlignment="1" applyProtection="1">
      <alignment horizontal="center"/>
    </xf>
    <xf numFmtId="0" fontId="1" fillId="15" borderId="0" xfId="0" applyFont="1" applyFill="1" applyAlignment="1" applyProtection="1">
      <alignment horizontal="center"/>
    </xf>
    <xf numFmtId="0" fontId="3" fillId="12" borderId="0" xfId="0" applyFont="1" applyFill="1" applyAlignment="1" applyProtection="1">
      <alignment horizontal="center"/>
    </xf>
    <xf numFmtId="0" fontId="3" fillId="14" borderId="0" xfId="0" applyFont="1" applyFill="1" applyAlignment="1" applyProtection="1">
      <alignment horizontal="center"/>
    </xf>
    <xf numFmtId="0" fontId="3" fillId="11" borderId="0" xfId="0" applyFont="1" applyFill="1" applyAlignment="1" applyProtection="1">
      <alignment horizontal="center"/>
    </xf>
    <xf numFmtId="0" fontId="3" fillId="15" borderId="0" xfId="0" applyFont="1" applyFill="1" applyAlignment="1" applyProtection="1">
      <alignment horizontal="center"/>
    </xf>
    <xf numFmtId="0" fontId="7" fillId="0" borderId="13" xfId="0" applyFont="1" applyBorder="1" applyAlignment="1" applyProtection="1">
      <alignment horizontal="center" vertical="center"/>
    </xf>
    <xf numFmtId="164" fontId="3" fillId="2" borderId="39" xfId="0" applyNumberFormat="1" applyFont="1" applyFill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 vertical="center"/>
    </xf>
    <xf numFmtId="45" fontId="1" fillId="0" borderId="27" xfId="0" applyNumberFormat="1" applyFont="1" applyBorder="1" applyAlignment="1" applyProtection="1">
      <alignment horizontal="center" vertical="center"/>
      <protection locked="0"/>
    </xf>
    <xf numFmtId="45" fontId="1" fillId="0" borderId="10" xfId="0" applyNumberFormat="1" applyFont="1" applyBorder="1" applyAlignment="1" applyProtection="1">
      <alignment horizontal="center" vertical="center"/>
      <protection locked="0"/>
    </xf>
    <xf numFmtId="45" fontId="1" fillId="0" borderId="11" xfId="0" applyNumberFormat="1" applyFont="1" applyBorder="1" applyAlignment="1" applyProtection="1">
      <alignment horizontal="center" vertical="center"/>
      <protection locked="0"/>
    </xf>
    <xf numFmtId="45" fontId="1" fillId="3" borderId="26" xfId="0" applyNumberFormat="1" applyFont="1" applyFill="1" applyBorder="1" applyAlignment="1" applyProtection="1">
      <alignment horizontal="center"/>
    </xf>
    <xf numFmtId="0" fontId="2" fillId="4" borderId="31" xfId="0" applyFont="1" applyFill="1" applyBorder="1" applyAlignment="1" applyProtection="1">
      <alignment horizontal="center" vertical="center"/>
    </xf>
    <xf numFmtId="0" fontId="1" fillId="12" borderId="0" xfId="0" applyFont="1" applyFill="1" applyProtection="1"/>
    <xf numFmtId="0" fontId="1" fillId="0" borderId="0" xfId="0" applyFont="1" applyBorder="1" applyAlignment="1" applyProtection="1">
      <alignment horizontal="center" vertical="center"/>
    </xf>
    <xf numFmtId="0" fontId="1" fillId="17" borderId="0" xfId="0" applyFont="1" applyFill="1" applyAlignment="1" applyProtection="1">
      <alignment horizontal="center"/>
    </xf>
    <xf numFmtId="0" fontId="1" fillId="18" borderId="5" xfId="0" applyFont="1" applyFill="1" applyBorder="1" applyAlignment="1" applyProtection="1">
      <alignment horizontal="center"/>
    </xf>
    <xf numFmtId="0" fontId="1" fillId="18" borderId="1" xfId="0" applyFont="1" applyFill="1" applyBorder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3" fillId="20" borderId="0" xfId="0" applyFont="1" applyFill="1" applyAlignment="1" applyProtection="1">
      <alignment horizontal="center" vertical="center"/>
    </xf>
    <xf numFmtId="0" fontId="1" fillId="19" borderId="0" xfId="0" applyFont="1" applyFill="1" applyProtection="1"/>
    <xf numFmtId="0" fontId="1" fillId="21" borderId="0" xfId="0" applyFont="1" applyFill="1" applyProtection="1"/>
    <xf numFmtId="0" fontId="1" fillId="22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16" borderId="0" xfId="0" applyFont="1" applyFill="1" applyAlignment="1" applyProtection="1">
      <alignment horizontal="center"/>
    </xf>
    <xf numFmtId="1" fontId="1" fillId="0" borderId="32" xfId="0" applyNumberFormat="1" applyFont="1" applyBorder="1" applyAlignment="1" applyProtection="1">
      <alignment horizontal="center"/>
      <protection locked="0"/>
    </xf>
    <xf numFmtId="0" fontId="1" fillId="15" borderId="0" xfId="0" applyFont="1" applyFill="1" applyProtection="1"/>
    <xf numFmtId="0" fontId="1" fillId="23" borderId="0" xfId="0" applyFont="1" applyFill="1" applyProtection="1"/>
    <xf numFmtId="0" fontId="1" fillId="0" borderId="3" xfId="0" applyFont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/>
    </xf>
    <xf numFmtId="0" fontId="3" fillId="24" borderId="0" xfId="0" applyFont="1" applyFill="1" applyAlignment="1" applyProtection="1">
      <alignment horizontal="center"/>
    </xf>
    <xf numFmtId="1" fontId="1" fillId="0" borderId="40" xfId="0" applyNumberFormat="1" applyFont="1" applyBorder="1" applyAlignment="1" applyProtection="1">
      <alignment horizontal="center"/>
    </xf>
    <xf numFmtId="0" fontId="1" fillId="13" borderId="0" xfId="0" applyFont="1" applyFill="1" applyBorder="1" applyAlignment="1" applyProtection="1">
      <alignment horizontal="center"/>
    </xf>
    <xf numFmtId="0" fontId="3" fillId="13" borderId="0" xfId="0" applyFont="1" applyFill="1" applyBorder="1" applyAlignment="1" applyProtection="1">
      <alignment horizontal="center" vertical="center"/>
    </xf>
    <xf numFmtId="0" fontId="1" fillId="13" borderId="0" xfId="0" applyFont="1" applyFill="1" applyBorder="1" applyProtection="1"/>
    <xf numFmtId="1" fontId="1" fillId="13" borderId="0" xfId="0" applyNumberFormat="1" applyFont="1" applyFill="1" applyBorder="1" applyAlignment="1" applyProtection="1">
      <alignment horizontal="center"/>
    </xf>
    <xf numFmtId="0" fontId="3" fillId="13" borderId="0" xfId="0" applyFont="1" applyFill="1" applyBorder="1" applyAlignment="1" applyProtection="1">
      <alignment horizontal="center"/>
    </xf>
    <xf numFmtId="0" fontId="3" fillId="18" borderId="6" xfId="0" applyFont="1" applyFill="1" applyBorder="1" applyAlignment="1" applyProtection="1">
      <alignment horizontal="center"/>
    </xf>
    <xf numFmtId="0" fontId="3" fillId="18" borderId="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24" borderId="3" xfId="0" applyFont="1" applyFill="1" applyBorder="1" applyAlignment="1" applyProtection="1">
      <alignment horizontal="center"/>
    </xf>
    <xf numFmtId="0" fontId="1" fillId="12" borderId="3" xfId="0" applyFont="1" applyFill="1" applyBorder="1" applyAlignment="1" applyProtection="1">
      <alignment horizontal="center"/>
    </xf>
    <xf numFmtId="0" fontId="1" fillId="22" borderId="3" xfId="0" applyFont="1" applyFill="1" applyBorder="1" applyAlignment="1" applyProtection="1">
      <alignment horizontal="center"/>
    </xf>
    <xf numFmtId="0" fontId="1" fillId="20" borderId="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18" borderId="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5" borderId="5" xfId="0" applyFont="1" applyFill="1" applyBorder="1" applyAlignment="1" applyProtection="1">
      <alignment horizontal="center" vertical="center"/>
    </xf>
    <xf numFmtId="0" fontId="1" fillId="18" borderId="5" xfId="0" applyFont="1" applyFill="1" applyBorder="1" applyAlignment="1" applyProtection="1">
      <alignment horizontal="center" vertical="center"/>
    </xf>
    <xf numFmtId="0" fontId="1" fillId="27" borderId="5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1" fillId="25" borderId="3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1" fillId="27" borderId="3" xfId="0" applyFont="1" applyFill="1" applyBorder="1" applyAlignment="1" applyProtection="1">
      <alignment horizontal="center" vertical="center"/>
    </xf>
    <xf numFmtId="0" fontId="1" fillId="14" borderId="7" xfId="0" applyFont="1" applyFill="1" applyBorder="1" applyAlignment="1" applyProtection="1">
      <alignment horizontal="center" vertical="center"/>
    </xf>
    <xf numFmtId="0" fontId="1" fillId="25" borderId="8" xfId="0" applyFont="1" applyFill="1" applyBorder="1" applyAlignment="1" applyProtection="1">
      <alignment horizontal="center" vertical="center"/>
    </xf>
    <xf numFmtId="0" fontId="1" fillId="18" borderId="8" xfId="0" applyFont="1" applyFill="1" applyBorder="1" applyAlignment="1" applyProtection="1">
      <alignment horizontal="center" vertical="center"/>
    </xf>
    <xf numFmtId="0" fontId="1" fillId="27" borderId="8" xfId="0" applyFont="1" applyFill="1" applyBorder="1" applyAlignment="1" applyProtection="1">
      <alignment horizontal="center" vertical="center"/>
    </xf>
    <xf numFmtId="0" fontId="1" fillId="14" borderId="9" xfId="0" applyFont="1" applyFill="1" applyBorder="1" applyAlignment="1" applyProtection="1">
      <alignment horizontal="center" vertical="center"/>
    </xf>
    <xf numFmtId="0" fontId="3" fillId="8" borderId="26" xfId="0" applyNumberFormat="1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23" borderId="0" xfId="0" applyFont="1" applyFill="1" applyAlignment="1" applyProtection="1">
      <alignment horizontal="center"/>
    </xf>
    <xf numFmtId="45" fontId="1" fillId="2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11" borderId="40" xfId="0" applyFont="1" applyFill="1" applyBorder="1" applyAlignment="1" applyProtection="1">
      <alignment horizontal="center" vertical="center"/>
    </xf>
    <xf numFmtId="0" fontId="3" fillId="11" borderId="46" xfId="0" applyFont="1" applyFill="1" applyBorder="1" applyAlignment="1" applyProtection="1">
      <alignment horizontal="center" vertical="center"/>
    </xf>
    <xf numFmtId="0" fontId="1" fillId="11" borderId="46" xfId="0" applyFont="1" applyFill="1" applyBorder="1" applyAlignment="1" applyProtection="1">
      <alignment vertical="center"/>
    </xf>
    <xf numFmtId="0" fontId="2" fillId="11" borderId="46" xfId="0" applyFont="1" applyFill="1" applyBorder="1" applyAlignment="1" applyProtection="1">
      <alignment vertical="center"/>
      <protection locked="0"/>
    </xf>
    <xf numFmtId="0" fontId="7" fillId="11" borderId="46" xfId="0" applyFont="1" applyFill="1" applyBorder="1" applyAlignment="1" applyProtection="1">
      <alignment horizontal="center" vertical="center" wrapText="1"/>
    </xf>
    <xf numFmtId="0" fontId="1" fillId="11" borderId="46" xfId="0" applyFont="1" applyFill="1" applyBorder="1" applyAlignment="1" applyProtection="1">
      <alignment horizontal="center"/>
    </xf>
    <xf numFmtId="0" fontId="1" fillId="11" borderId="1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165" fontId="7" fillId="26" borderId="42" xfId="0" applyNumberFormat="1" applyFont="1" applyFill="1" applyBorder="1" applyAlignment="1" applyProtection="1">
      <protection hidden="1"/>
    </xf>
    <xf numFmtId="165" fontId="7" fillId="26" borderId="37" xfId="0" applyNumberFormat="1" applyFont="1" applyFill="1" applyBorder="1" applyAlignment="1" applyProtection="1">
      <protection hidden="1"/>
    </xf>
    <xf numFmtId="165" fontId="7" fillId="26" borderId="43" xfId="0" applyNumberFormat="1" applyFont="1" applyFill="1" applyBorder="1" applyAlignment="1" applyProtection="1">
      <protection hidden="1"/>
    </xf>
    <xf numFmtId="165" fontId="7" fillId="26" borderId="41" xfId="0" applyNumberFormat="1" applyFont="1" applyFill="1" applyBorder="1" applyAlignment="1" applyProtection="1">
      <protection hidden="1"/>
    </xf>
    <xf numFmtId="165" fontId="7" fillId="26" borderId="0" xfId="0" applyNumberFormat="1" applyFont="1" applyFill="1" applyBorder="1" applyAlignment="1" applyProtection="1">
      <protection hidden="1"/>
    </xf>
    <xf numFmtId="165" fontId="7" fillId="26" borderId="44" xfId="0" applyNumberFormat="1" applyFont="1" applyFill="1" applyBorder="1" applyAlignment="1" applyProtection="1">
      <protection hidden="1"/>
    </xf>
    <xf numFmtId="165" fontId="7" fillId="26" borderId="29" xfId="0" applyNumberFormat="1" applyFont="1" applyFill="1" applyBorder="1" applyAlignment="1" applyProtection="1">
      <protection hidden="1"/>
    </xf>
    <xf numFmtId="165" fontId="7" fillId="26" borderId="30" xfId="0" applyNumberFormat="1" applyFont="1" applyFill="1" applyBorder="1" applyAlignment="1" applyProtection="1">
      <protection hidden="1"/>
    </xf>
    <xf numFmtId="165" fontId="7" fillId="26" borderId="45" xfId="0" applyNumberFormat="1" applyFont="1" applyFill="1" applyBorder="1" applyAlignment="1" applyProtection="1">
      <protection hidden="1"/>
    </xf>
    <xf numFmtId="0" fontId="9" fillId="6" borderId="10" xfId="0" applyNumberFormat="1" applyFont="1" applyFill="1" applyBorder="1" applyAlignment="1" applyProtection="1">
      <alignment horizontal="center" vertical="center"/>
    </xf>
    <xf numFmtId="45" fontId="1" fillId="0" borderId="4" xfId="0" applyNumberFormat="1" applyFont="1" applyBorder="1" applyAlignment="1" applyProtection="1">
      <alignment horizontal="center" vertical="center"/>
      <protection locked="0"/>
    </xf>
    <xf numFmtId="45" fontId="1" fillId="0" borderId="6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locked="0"/>
    </xf>
    <xf numFmtId="0" fontId="6" fillId="9" borderId="18" xfId="0" applyFont="1" applyFill="1" applyBorder="1" applyAlignment="1" applyProtection="1">
      <alignment horizontal="center" vertical="center"/>
      <protection locked="0"/>
    </xf>
    <xf numFmtId="0" fontId="6" fillId="9" borderId="1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6" fillId="9" borderId="20" xfId="0" applyFont="1" applyFill="1" applyBorder="1" applyAlignment="1" applyProtection="1">
      <alignment horizontal="center" vertical="center"/>
      <protection locked="0"/>
    </xf>
    <xf numFmtId="0" fontId="6" fillId="9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10" borderId="20" xfId="0" applyFont="1" applyFill="1" applyBorder="1" applyAlignment="1" applyProtection="1">
      <alignment horizontal="center" vertical="center"/>
      <protection locked="0"/>
    </xf>
    <xf numFmtId="0" fontId="6" fillId="10" borderId="21" xfId="0" applyFont="1" applyFill="1" applyBorder="1" applyAlignment="1" applyProtection="1">
      <alignment horizontal="center" vertical="center"/>
      <protection locked="0"/>
    </xf>
    <xf numFmtId="0" fontId="6" fillId="9" borderId="22" xfId="0" applyFont="1" applyFill="1" applyBorder="1" applyAlignment="1" applyProtection="1">
      <alignment horizontal="center" vertical="center"/>
      <protection locked="0"/>
    </xf>
    <xf numFmtId="0" fontId="6" fillId="9" borderId="37" xfId="0" applyFont="1" applyFill="1" applyBorder="1" applyAlignment="1" applyProtection="1">
      <alignment horizontal="center" vertical="center"/>
      <protection locked="0"/>
    </xf>
    <xf numFmtId="0" fontId="6" fillId="9" borderId="35" xfId="0" applyFont="1" applyFill="1" applyBorder="1" applyAlignment="1" applyProtection="1">
      <alignment horizontal="center" vertical="center"/>
      <protection locked="0"/>
    </xf>
    <xf numFmtId="14" fontId="4" fillId="9" borderId="13" xfId="0" applyNumberFormat="1" applyFont="1" applyFill="1" applyBorder="1" applyAlignment="1" applyProtection="1">
      <alignment horizontal="center" vertical="center"/>
      <protection locked="0"/>
    </xf>
    <xf numFmtId="14" fontId="4" fillId="9" borderId="30" xfId="0" applyNumberFormat="1" applyFont="1" applyFill="1" applyBorder="1" applyAlignment="1" applyProtection="1">
      <alignment horizontal="center" vertical="center"/>
      <protection locked="0"/>
    </xf>
    <xf numFmtId="14" fontId="4" fillId="9" borderId="38" xfId="0" applyNumberFormat="1" applyFont="1" applyFill="1" applyBorder="1" applyAlignment="1" applyProtection="1">
      <alignment horizontal="center" vertical="center"/>
      <protection locked="0"/>
    </xf>
    <xf numFmtId="0" fontId="6" fillId="10" borderId="17" xfId="0" applyFont="1" applyFill="1" applyBorder="1" applyAlignment="1" applyProtection="1">
      <alignment horizontal="center" vertical="center"/>
      <protection locked="0"/>
    </xf>
    <xf numFmtId="0" fontId="6" fillId="10" borderId="18" xfId="0" applyFont="1" applyFill="1" applyBorder="1" applyAlignment="1" applyProtection="1">
      <alignment horizontal="center" vertical="center"/>
      <protection locked="0"/>
    </xf>
    <xf numFmtId="0" fontId="6" fillId="10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</cellXfs>
  <cellStyles count="1">
    <cellStyle name="Normal" xfId="0" builtinId="0"/>
  </cellStyles>
  <dxfs count="5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 tint="0.79998168889431442"/>
      </font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9E9E9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43541</xdr:colOff>
      <xdr:row>7</xdr:row>
      <xdr:rowOff>10885</xdr:rowOff>
    </xdr:from>
    <xdr:to>
      <xdr:col>17</xdr:col>
      <xdr:colOff>348343</xdr:colOff>
      <xdr:row>8</xdr:row>
      <xdr:rowOff>54428</xdr:rowOff>
    </xdr:to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7445827" y="1970314"/>
          <a:ext cx="304802" cy="23948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66</xdr:col>
      <xdr:colOff>97972</xdr:colOff>
      <xdr:row>5</xdr:row>
      <xdr:rowOff>217713</xdr:rowOff>
    </xdr:from>
    <xdr:to>
      <xdr:col>68</xdr:col>
      <xdr:colOff>103325</xdr:colOff>
      <xdr:row>6</xdr:row>
      <xdr:rowOff>21732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02943" y="1480456"/>
          <a:ext cx="723810" cy="304762"/>
        </a:xfrm>
        <a:prstGeom prst="rect">
          <a:avLst/>
        </a:prstGeom>
      </xdr:spPr>
    </xdr:pic>
    <xdr:clientData/>
  </xdr:twoCellAnchor>
  <xdr:twoCellAnchor>
    <xdr:from>
      <xdr:col>69</xdr:col>
      <xdr:colOff>141515</xdr:colOff>
      <xdr:row>5</xdr:row>
      <xdr:rowOff>435428</xdr:rowOff>
    </xdr:from>
    <xdr:to>
      <xdr:col>70</xdr:col>
      <xdr:colOff>287049</xdr:colOff>
      <xdr:row>6</xdr:row>
      <xdr:rowOff>106114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24172" y="1698171"/>
          <a:ext cx="504762" cy="171429"/>
        </a:xfrm>
        <a:prstGeom prst="rect">
          <a:avLst/>
        </a:prstGeom>
      </xdr:spPr>
    </xdr:pic>
    <xdr:clientData/>
  </xdr:twoCellAnchor>
  <xdr:twoCellAnchor>
    <xdr:from>
      <xdr:col>72</xdr:col>
      <xdr:colOff>217714</xdr:colOff>
      <xdr:row>5</xdr:row>
      <xdr:rowOff>217714</xdr:rowOff>
    </xdr:from>
    <xdr:to>
      <xdr:col>73</xdr:col>
      <xdr:colOff>325153</xdr:colOff>
      <xdr:row>6</xdr:row>
      <xdr:rowOff>116971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78057" y="1480457"/>
          <a:ext cx="466667" cy="400000"/>
        </a:xfrm>
        <a:prstGeom prst="rect">
          <a:avLst/>
        </a:prstGeom>
      </xdr:spPr>
    </xdr:pic>
    <xdr:clientData/>
  </xdr:twoCellAnchor>
  <xdr:twoCellAnchor>
    <xdr:from>
      <xdr:col>74</xdr:col>
      <xdr:colOff>250372</xdr:colOff>
      <xdr:row>5</xdr:row>
      <xdr:rowOff>348343</xdr:rowOff>
    </xdr:from>
    <xdr:to>
      <xdr:col>76</xdr:col>
      <xdr:colOff>65248</xdr:colOff>
      <xdr:row>6</xdr:row>
      <xdr:rowOff>57124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847629" y="1611086"/>
          <a:ext cx="533333" cy="209524"/>
        </a:xfrm>
        <a:prstGeom prst="rect">
          <a:avLst/>
        </a:prstGeom>
      </xdr:spPr>
    </xdr:pic>
    <xdr:clientData/>
  </xdr:twoCellAnchor>
  <xdr:twoCellAnchor>
    <xdr:from>
      <xdr:col>77</xdr:col>
      <xdr:colOff>76200</xdr:colOff>
      <xdr:row>5</xdr:row>
      <xdr:rowOff>141514</xdr:rowOff>
    </xdr:from>
    <xdr:to>
      <xdr:col>78</xdr:col>
      <xdr:colOff>269352</xdr:colOff>
      <xdr:row>6</xdr:row>
      <xdr:rowOff>2676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751143" y="1404257"/>
          <a:ext cx="552381" cy="361905"/>
        </a:xfrm>
        <a:prstGeom prst="rect">
          <a:avLst/>
        </a:prstGeom>
      </xdr:spPr>
    </xdr:pic>
    <xdr:clientData/>
  </xdr:twoCellAnchor>
  <xdr:twoCellAnchor>
    <xdr:from>
      <xdr:col>80</xdr:col>
      <xdr:colOff>43542</xdr:colOff>
      <xdr:row>5</xdr:row>
      <xdr:rowOff>76201</xdr:rowOff>
    </xdr:from>
    <xdr:to>
      <xdr:col>81</xdr:col>
      <xdr:colOff>198599</xdr:colOff>
      <xdr:row>6</xdr:row>
      <xdr:rowOff>32601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96171" y="1338944"/>
          <a:ext cx="514286" cy="457143"/>
        </a:xfrm>
        <a:prstGeom prst="rect">
          <a:avLst/>
        </a:prstGeom>
      </xdr:spPr>
    </xdr:pic>
    <xdr:clientData/>
  </xdr:twoCellAnchor>
  <xdr:twoCellAnchor editAs="oneCell">
    <xdr:from>
      <xdr:col>18</xdr:col>
      <xdr:colOff>63137</xdr:colOff>
      <xdr:row>1</xdr:row>
      <xdr:rowOff>174172</xdr:rowOff>
    </xdr:from>
    <xdr:to>
      <xdr:col>18</xdr:col>
      <xdr:colOff>1105643</xdr:colOff>
      <xdr:row>4</xdr:row>
      <xdr:rowOff>125450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34597" y="372292"/>
          <a:ext cx="1042506" cy="538018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79465</xdr:colOff>
      <xdr:row>4</xdr:row>
      <xdr:rowOff>320040</xdr:rowOff>
    </xdr:from>
    <xdr:to>
      <xdr:col>18</xdr:col>
      <xdr:colOff>1097585</xdr:colOff>
      <xdr:row>5</xdr:row>
      <xdr:rowOff>396289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50925" y="1104900"/>
          <a:ext cx="1018120" cy="556309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63137</xdr:colOff>
      <xdr:row>1</xdr:row>
      <xdr:rowOff>174172</xdr:rowOff>
    </xdr:from>
    <xdr:to>
      <xdr:col>18</xdr:col>
      <xdr:colOff>1105643</xdr:colOff>
      <xdr:row>4</xdr:row>
      <xdr:rowOff>125450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34597" y="372292"/>
          <a:ext cx="1042506" cy="538018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79465</xdr:colOff>
      <xdr:row>4</xdr:row>
      <xdr:rowOff>320040</xdr:rowOff>
    </xdr:from>
    <xdr:to>
      <xdr:col>18</xdr:col>
      <xdr:colOff>1097585</xdr:colOff>
      <xdr:row>5</xdr:row>
      <xdr:rowOff>396289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50925" y="1104900"/>
          <a:ext cx="1018120" cy="556309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67491</xdr:colOff>
      <xdr:row>8</xdr:row>
      <xdr:rowOff>10886</xdr:rowOff>
    </xdr:from>
    <xdr:to>
      <xdr:col>18</xdr:col>
      <xdr:colOff>1170963</xdr:colOff>
      <xdr:row>10</xdr:row>
      <xdr:rowOff>91704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38951" y="2167346"/>
          <a:ext cx="1103472" cy="538018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43543</xdr:colOff>
      <xdr:row>12</xdr:row>
      <xdr:rowOff>59872</xdr:rowOff>
    </xdr:from>
    <xdr:to>
      <xdr:col>18</xdr:col>
      <xdr:colOff>1140918</xdr:colOff>
      <xdr:row>14</xdr:row>
      <xdr:rowOff>110207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15003" y="3008812"/>
          <a:ext cx="1097375" cy="507535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85997</xdr:colOff>
      <xdr:row>16</xdr:row>
      <xdr:rowOff>46808</xdr:rowOff>
    </xdr:from>
    <xdr:to>
      <xdr:col>18</xdr:col>
      <xdr:colOff>1116310</xdr:colOff>
      <xdr:row>18</xdr:row>
      <xdr:rowOff>125449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57457" y="3788228"/>
          <a:ext cx="1030313" cy="535841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62048</xdr:colOff>
      <xdr:row>20</xdr:row>
      <xdr:rowOff>67492</xdr:rowOff>
    </xdr:from>
    <xdr:to>
      <xdr:col>18</xdr:col>
      <xdr:colOff>1104554</xdr:colOff>
      <xdr:row>22</xdr:row>
      <xdr:rowOff>174439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933508" y="4601392"/>
          <a:ext cx="1042506" cy="564147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39189</xdr:colOff>
      <xdr:row>25</xdr:row>
      <xdr:rowOff>63137</xdr:rowOff>
    </xdr:from>
    <xdr:to>
      <xdr:col>18</xdr:col>
      <xdr:colOff>1142661</xdr:colOff>
      <xdr:row>27</xdr:row>
      <xdr:rowOff>139602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910649" y="5587637"/>
          <a:ext cx="1103472" cy="533665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18</xdr:col>
      <xdr:colOff>80555</xdr:colOff>
      <xdr:row>29</xdr:row>
      <xdr:rowOff>44631</xdr:rowOff>
    </xdr:from>
    <xdr:to>
      <xdr:col>18</xdr:col>
      <xdr:colOff>1165860</xdr:colOff>
      <xdr:row>31</xdr:row>
      <xdr:rowOff>90612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52015" y="6361611"/>
          <a:ext cx="1085305" cy="503181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L617"/>
  <sheetViews>
    <sheetView showGridLines="0" tabSelected="1" zoomScaleNormal="100" workbookViewId="0">
      <pane ySplit="7" topLeftCell="A8" activePane="bottomLeft" state="frozen"/>
      <selection activeCell="B41" sqref="B41"/>
      <selection pane="bottomLeft" activeCell="D11" sqref="D11"/>
    </sheetView>
  </sheetViews>
  <sheetFormatPr baseColWidth="10" defaultColWidth="11.44140625" defaultRowHeight="13.2"/>
  <cols>
    <col min="1" max="1" width="11.6640625" style="5" customWidth="1"/>
    <col min="2" max="2" width="8" style="5" customWidth="1"/>
    <col min="3" max="3" width="4" style="6" customWidth="1"/>
    <col min="4" max="5" width="7" style="6" customWidth="1"/>
    <col min="6" max="9" width="7.21875" style="5" customWidth="1"/>
    <col min="10" max="10" width="6.5546875" style="5" customWidth="1"/>
    <col min="11" max="14" width="3.6640625" style="5" customWidth="1"/>
    <col min="15" max="15" width="7.44140625" style="5" customWidth="1"/>
    <col min="16" max="16" width="8.6640625" style="6" customWidth="1"/>
    <col min="17" max="17" width="7.44140625" style="6" customWidth="1"/>
    <col min="18" max="18" width="3.44140625" style="6" customWidth="1"/>
    <col min="19" max="19" width="17.33203125" style="124" customWidth="1"/>
    <col min="20" max="21" width="6.109375" style="6" hidden="1" customWidth="1"/>
    <col min="22" max="22" width="6.109375" style="122" hidden="1" customWidth="1"/>
    <col min="23" max="26" width="4.33203125" style="6" hidden="1" customWidth="1"/>
    <col min="27" max="27" width="4.33203125" style="122" hidden="1" customWidth="1"/>
    <col min="28" max="34" width="4.33203125" style="6" hidden="1" customWidth="1"/>
    <col min="35" max="47" width="4.33203125" style="76" hidden="1" customWidth="1"/>
    <col min="48" max="48" width="4.33203125" style="100" hidden="1" customWidth="1"/>
    <col min="49" max="50" width="4.33203125" style="76" hidden="1" customWidth="1"/>
    <col min="51" max="52" width="4.33203125" style="100" hidden="1" customWidth="1"/>
    <col min="53" max="54" width="4.33203125" style="76" hidden="1" customWidth="1"/>
    <col min="55" max="55" width="4.33203125" style="100" hidden="1" customWidth="1"/>
    <col min="56" max="56" width="4.33203125" style="76" hidden="1" customWidth="1"/>
    <col min="57" max="58" width="4.33203125" style="6" hidden="1" customWidth="1"/>
    <col min="59" max="59" width="4.33203125" style="106" hidden="1" customWidth="1"/>
    <col min="60" max="62" width="4.33203125" style="6" hidden="1" customWidth="1"/>
    <col min="63" max="63" width="4.33203125" style="106" hidden="1" customWidth="1"/>
    <col min="64" max="65" width="4.33203125" style="6" hidden="1" customWidth="1"/>
    <col min="66" max="66" width="4.33203125" style="82" hidden="1" customWidth="1"/>
    <col min="67" max="82" width="4.33203125" style="5" hidden="1" customWidth="1"/>
    <col min="83" max="90" width="4.33203125" style="76" hidden="1" customWidth="1"/>
    <col min="91" max="96" width="4.33203125" style="76" customWidth="1"/>
    <col min="97" max="107" width="11.44140625" style="76" customWidth="1"/>
    <col min="108" max="116" width="11.44140625" style="76"/>
    <col min="117" max="16384" width="11.44140625" style="5"/>
  </cols>
  <sheetData>
    <row r="1" spans="1:116" s="10" customFormat="1" ht="15.75" customHeight="1" thickBot="1">
      <c r="A1" s="25" t="s">
        <v>11</v>
      </c>
      <c r="B1" s="150"/>
      <c r="C1" s="150"/>
      <c r="D1" s="150"/>
      <c r="E1" s="150"/>
      <c r="F1" s="151"/>
      <c r="G1" s="26"/>
      <c r="H1" s="152" t="s">
        <v>38</v>
      </c>
      <c r="I1" s="153"/>
      <c r="J1" s="153"/>
      <c r="K1" s="154"/>
      <c r="Q1" s="24" t="s">
        <v>2</v>
      </c>
      <c r="R1" s="52"/>
      <c r="S1" s="128" t="s">
        <v>39</v>
      </c>
      <c r="T1" s="47"/>
      <c r="U1" s="47"/>
      <c r="V1" s="123"/>
      <c r="W1" s="47"/>
      <c r="X1" s="47"/>
      <c r="Y1" s="48"/>
      <c r="Z1" s="48"/>
      <c r="AA1" s="123"/>
      <c r="AB1" s="47"/>
      <c r="AC1" s="47"/>
      <c r="AD1" s="47"/>
      <c r="AE1" s="47"/>
      <c r="AF1" s="47"/>
      <c r="AG1" s="47"/>
      <c r="AH1" s="47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99"/>
      <c r="AW1" s="71"/>
      <c r="AX1" s="71"/>
      <c r="AY1" s="99"/>
      <c r="AZ1" s="99"/>
      <c r="BA1" s="71"/>
      <c r="BB1" s="71"/>
      <c r="BC1" s="99"/>
      <c r="BD1" s="71"/>
      <c r="BE1" s="48"/>
      <c r="BF1" s="48"/>
      <c r="BG1" s="105"/>
      <c r="BH1" s="48"/>
      <c r="BI1" s="48"/>
      <c r="BJ1" s="48"/>
      <c r="BK1" s="105"/>
      <c r="BL1" s="48"/>
      <c r="BM1" s="48"/>
      <c r="BN1" s="83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</row>
    <row r="2" spans="1:116" s="10" customFormat="1" ht="15" customHeight="1" thickBot="1">
      <c r="A2" s="162"/>
      <c r="B2" s="162"/>
      <c r="C2" s="162"/>
      <c r="D2" s="162"/>
      <c r="E2" s="162"/>
      <c r="F2" s="162"/>
      <c r="G2" s="162"/>
      <c r="H2" s="162"/>
      <c r="I2" s="162"/>
      <c r="J2" s="2"/>
      <c r="K2" s="2"/>
      <c r="L2" s="2"/>
      <c r="M2" s="2"/>
      <c r="N2" s="2"/>
      <c r="O2" s="2"/>
      <c r="P2" s="2"/>
      <c r="Q2" s="2"/>
      <c r="R2" s="52"/>
      <c r="S2" s="129">
        <v>1</v>
      </c>
      <c r="T2" s="158"/>
      <c r="U2" s="158"/>
      <c r="V2" s="158"/>
      <c r="W2" s="158"/>
      <c r="X2" s="47"/>
      <c r="Y2" s="48"/>
      <c r="Z2" s="48"/>
      <c r="AA2" s="123"/>
      <c r="AB2" s="47"/>
      <c r="AC2" s="47"/>
      <c r="AD2" s="47"/>
      <c r="AE2" s="47"/>
      <c r="AF2" s="47"/>
      <c r="AG2" s="47"/>
      <c r="AH2" s="47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99"/>
      <c r="AW2" s="71"/>
      <c r="AX2" s="71"/>
      <c r="AY2" s="99"/>
      <c r="AZ2" s="99"/>
      <c r="BA2" s="71"/>
      <c r="BB2" s="71"/>
      <c r="BC2" s="99"/>
      <c r="BD2" s="71"/>
      <c r="BE2" s="48"/>
      <c r="BF2" s="48"/>
      <c r="BG2" s="105"/>
      <c r="BH2" s="48"/>
      <c r="BI2" s="48"/>
      <c r="BJ2" s="48"/>
      <c r="BK2" s="105"/>
      <c r="BL2" s="48"/>
      <c r="BM2" s="48"/>
      <c r="BN2" s="83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</row>
    <row r="3" spans="1:116" s="10" customFormat="1" ht="15.75" customHeight="1" thickBot="1">
      <c r="A3" s="159" t="s">
        <v>19</v>
      </c>
      <c r="B3" s="160"/>
      <c r="C3" s="15"/>
      <c r="D3" s="15"/>
      <c r="E3" s="165" t="s">
        <v>12</v>
      </c>
      <c r="F3" s="166"/>
      <c r="G3" s="166"/>
      <c r="H3" s="166"/>
      <c r="I3" s="167"/>
      <c r="K3" s="152" t="s">
        <v>17</v>
      </c>
      <c r="L3" s="153"/>
      <c r="M3" s="153"/>
      <c r="N3" s="153"/>
      <c r="O3" s="153"/>
      <c r="P3" s="154"/>
      <c r="R3" s="53"/>
      <c r="S3" s="130"/>
      <c r="T3" s="47"/>
      <c r="U3" s="47"/>
      <c r="V3" s="123"/>
      <c r="W3" s="47"/>
      <c r="X3" s="47"/>
      <c r="Y3" s="48"/>
      <c r="Z3" s="48"/>
      <c r="AA3" s="123"/>
      <c r="AB3" s="47"/>
      <c r="AC3" s="47"/>
      <c r="AD3" s="47"/>
      <c r="AE3" s="47"/>
      <c r="AF3" s="47"/>
      <c r="AG3" s="47"/>
      <c r="AH3" s="47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99"/>
      <c r="AW3" s="71"/>
      <c r="AX3" s="71"/>
      <c r="AY3" s="99"/>
      <c r="AZ3" s="99"/>
      <c r="BA3" s="71"/>
      <c r="BB3" s="71"/>
      <c r="BC3" s="99"/>
      <c r="BD3" s="71"/>
      <c r="BE3" s="48"/>
      <c r="BF3" s="48"/>
      <c r="BG3" s="105"/>
      <c r="BH3" s="48"/>
      <c r="BI3" s="48"/>
      <c r="BJ3" s="48"/>
      <c r="BK3" s="105"/>
      <c r="BL3" s="48"/>
      <c r="BM3" s="48"/>
      <c r="BN3" s="83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</row>
    <row r="4" spans="1:116" s="10" customFormat="1" ht="15.75" customHeight="1" thickBot="1">
      <c r="A4" s="163"/>
      <c r="B4" s="164"/>
      <c r="C4" s="15"/>
      <c r="D4" s="15"/>
      <c r="E4" s="168" t="s">
        <v>13</v>
      </c>
      <c r="F4" s="169"/>
      <c r="G4" s="169"/>
      <c r="H4" s="169"/>
      <c r="I4" s="170"/>
      <c r="K4" s="171"/>
      <c r="L4" s="172"/>
      <c r="M4" s="172"/>
      <c r="N4" s="172"/>
      <c r="O4" s="172"/>
      <c r="P4" s="173"/>
      <c r="Q4" s="2"/>
      <c r="R4" s="52"/>
      <c r="S4" s="131"/>
      <c r="T4" s="161"/>
      <c r="U4" s="161"/>
      <c r="V4" s="161"/>
      <c r="W4" s="161"/>
      <c r="X4" s="47"/>
      <c r="Y4" s="48"/>
      <c r="Z4" s="48"/>
      <c r="AA4" s="123"/>
      <c r="AB4" s="47"/>
      <c r="AC4" s="47"/>
      <c r="AD4" s="47"/>
      <c r="AE4" s="47"/>
      <c r="AF4" s="47"/>
      <c r="AG4" s="47"/>
      <c r="AH4" s="47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99"/>
      <c r="AW4" s="71"/>
      <c r="AX4" s="71"/>
      <c r="AY4" s="99"/>
      <c r="AZ4" s="99"/>
      <c r="BA4" s="71"/>
      <c r="BB4" s="71"/>
      <c r="BC4" s="99"/>
      <c r="BD4" s="71"/>
      <c r="BE4" s="48"/>
      <c r="BF4" s="48"/>
      <c r="BG4" s="105"/>
      <c r="BH4" s="48"/>
      <c r="BI4" s="48"/>
      <c r="BJ4" s="48"/>
      <c r="BK4" s="105"/>
      <c r="BL4" s="48"/>
      <c r="BM4" s="48"/>
      <c r="BN4" s="83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</row>
    <row r="5" spans="1:116" s="7" customFormat="1" ht="37.799999999999997" customHeight="1" thickBot="1">
      <c r="A5" s="174" t="s">
        <v>21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54"/>
      <c r="S5" s="129">
        <v>2</v>
      </c>
      <c r="T5" s="47"/>
      <c r="U5" s="47"/>
      <c r="V5" s="123"/>
      <c r="W5" s="47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7">
        <v>2</v>
      </c>
      <c r="BP5" s="7">
        <v>6</v>
      </c>
      <c r="BQ5" s="7">
        <v>8</v>
      </c>
      <c r="BR5" s="7">
        <v>1</v>
      </c>
      <c r="BS5" s="7">
        <v>3</v>
      </c>
      <c r="BT5" s="7">
        <v>4</v>
      </c>
      <c r="BU5" s="7">
        <v>5</v>
      </c>
      <c r="BV5" s="7">
        <v>7</v>
      </c>
      <c r="BW5" s="7">
        <v>1</v>
      </c>
      <c r="BX5" s="7">
        <v>5</v>
      </c>
      <c r="BY5" s="7">
        <v>6</v>
      </c>
      <c r="BZ5" s="7">
        <v>2</v>
      </c>
      <c r="CA5" s="7">
        <v>3</v>
      </c>
      <c r="CB5" s="7">
        <v>7</v>
      </c>
      <c r="CC5" s="7">
        <v>4</v>
      </c>
      <c r="CD5" s="7">
        <v>8</v>
      </c>
      <c r="CE5" s="49">
        <v>1</v>
      </c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ht="39" customHeight="1" thickBot="1">
      <c r="A6" s="182" t="s">
        <v>0</v>
      </c>
      <c r="B6" s="177" t="s">
        <v>1</v>
      </c>
      <c r="C6" s="177" t="s">
        <v>3</v>
      </c>
      <c r="D6" s="175" t="s">
        <v>25</v>
      </c>
      <c r="E6" s="176"/>
      <c r="F6" s="177" t="s">
        <v>14</v>
      </c>
      <c r="G6" s="177" t="s">
        <v>15</v>
      </c>
      <c r="H6" s="175" t="s">
        <v>16</v>
      </c>
      <c r="I6" s="175" t="s">
        <v>9</v>
      </c>
      <c r="J6" s="135" t="s">
        <v>22</v>
      </c>
      <c r="K6" s="155" t="s">
        <v>30</v>
      </c>
      <c r="L6" s="156"/>
      <c r="M6" s="156"/>
      <c r="N6" s="156"/>
      <c r="O6" s="157"/>
      <c r="P6" s="136" t="s">
        <v>20</v>
      </c>
      <c r="Q6" s="177" t="s">
        <v>10</v>
      </c>
      <c r="R6" s="54"/>
      <c r="S6" s="132"/>
      <c r="BO6" s="79"/>
      <c r="BP6" s="79"/>
      <c r="BQ6" s="79"/>
      <c r="BR6" s="80"/>
      <c r="BS6" s="80"/>
      <c r="BT6" s="80"/>
      <c r="BU6" s="81"/>
      <c r="BV6" s="81"/>
      <c r="BW6" s="87"/>
      <c r="BX6" s="87"/>
      <c r="BY6" s="87"/>
      <c r="BZ6" s="86"/>
      <c r="CA6" s="86"/>
      <c r="CB6" s="86"/>
      <c r="CC6" s="70"/>
      <c r="CD6" s="70"/>
      <c r="CE6" s="76" t="s">
        <v>40</v>
      </c>
    </row>
    <row r="7" spans="1:116" ht="15.75" customHeight="1" thickBot="1">
      <c r="A7" s="183"/>
      <c r="B7" s="178"/>
      <c r="C7" s="178"/>
      <c r="D7" s="34" t="s">
        <v>27</v>
      </c>
      <c r="E7" s="34" t="s">
        <v>26</v>
      </c>
      <c r="F7" s="178"/>
      <c r="G7" s="178"/>
      <c r="H7" s="181"/>
      <c r="I7" s="181"/>
      <c r="J7" s="62" t="s">
        <v>23</v>
      </c>
      <c r="K7" s="184" t="s">
        <v>29</v>
      </c>
      <c r="L7" s="185"/>
      <c r="M7" s="185"/>
      <c r="N7" s="186"/>
      <c r="O7" s="149" t="s">
        <v>18</v>
      </c>
      <c r="P7" s="64" t="s">
        <v>24</v>
      </c>
      <c r="Q7" s="178"/>
      <c r="R7" s="54"/>
      <c r="S7" s="129"/>
      <c r="V7" s="125" t="s">
        <v>40</v>
      </c>
      <c r="W7" s="51"/>
      <c r="X7" s="51"/>
      <c r="Y7" s="72"/>
      <c r="Z7" s="72"/>
      <c r="AA7" s="125"/>
      <c r="AB7" s="58">
        <v>1</v>
      </c>
      <c r="AC7" s="59">
        <v>2</v>
      </c>
      <c r="AD7" s="60">
        <v>3</v>
      </c>
      <c r="AE7" s="61">
        <v>4</v>
      </c>
      <c r="AF7" s="58">
        <v>5</v>
      </c>
      <c r="AG7" s="59">
        <v>6</v>
      </c>
      <c r="AH7" s="60">
        <v>7</v>
      </c>
      <c r="AI7" s="61">
        <v>8</v>
      </c>
      <c r="AJ7" s="58">
        <v>1</v>
      </c>
      <c r="AK7" s="59">
        <v>2</v>
      </c>
      <c r="AL7" s="60">
        <v>3</v>
      </c>
      <c r="AM7" s="61">
        <v>4</v>
      </c>
      <c r="AN7" s="58">
        <v>5</v>
      </c>
      <c r="AO7" s="59">
        <v>6</v>
      </c>
      <c r="AP7" s="60">
        <v>7</v>
      </c>
      <c r="AQ7" s="61">
        <v>8</v>
      </c>
      <c r="AS7" s="76" t="s">
        <v>31</v>
      </c>
      <c r="AT7" s="76" t="s">
        <v>32</v>
      </c>
      <c r="AU7" s="76" t="s">
        <v>36</v>
      </c>
      <c r="AV7" s="100" t="s">
        <v>37</v>
      </c>
      <c r="AW7" s="76" t="s">
        <v>31</v>
      </c>
      <c r="AX7" s="76" t="s">
        <v>32</v>
      </c>
      <c r="BA7" s="101"/>
      <c r="BB7" s="101"/>
      <c r="BC7" s="101"/>
      <c r="BD7" s="101"/>
      <c r="BE7" s="179" t="s">
        <v>27</v>
      </c>
      <c r="BF7" s="180"/>
      <c r="BG7" s="180"/>
      <c r="BH7" s="180"/>
      <c r="BI7" s="180" t="s">
        <v>33</v>
      </c>
      <c r="BJ7" s="180"/>
      <c r="BK7" s="180"/>
      <c r="BL7" s="180"/>
      <c r="BO7" s="79"/>
      <c r="BP7" s="79"/>
      <c r="BQ7" s="79"/>
      <c r="BR7" s="80"/>
      <c r="BS7" s="80"/>
      <c r="BT7" s="80"/>
      <c r="BU7" s="81"/>
      <c r="BV7" s="81"/>
      <c r="BW7" s="87"/>
      <c r="BX7" s="87"/>
      <c r="BY7" s="87"/>
      <c r="BZ7" s="86"/>
      <c r="CA7" s="86"/>
      <c r="CB7" s="86"/>
      <c r="CC7" s="70"/>
      <c r="CD7" s="70"/>
      <c r="CF7" s="88" t="s">
        <v>34</v>
      </c>
      <c r="CG7" s="88"/>
      <c r="CI7" s="88" t="s">
        <v>35</v>
      </c>
      <c r="CJ7" s="88"/>
    </row>
    <row r="8" spans="1:116" ht="18" customHeight="1" thickBot="1">
      <c r="A8" s="35" t="s">
        <v>28</v>
      </c>
      <c r="B8" s="18">
        <v>1</v>
      </c>
      <c r="C8" s="30"/>
      <c r="D8" s="85"/>
      <c r="E8" s="42"/>
      <c r="F8" s="147"/>
      <c r="G8" s="12"/>
      <c r="H8" s="148"/>
      <c r="I8" s="68" t="str">
        <f t="shared" ref="I8:I41" si="0">IF(COUNT(F8,G8,H8)=3,SUM(F8,G8,H8),"")</f>
        <v/>
      </c>
      <c r="J8" s="63" t="str">
        <f t="shared" ref="J8:J41" si="1">IF(AND(ISTEXT(C8),ISNUMBER(I8)),
IF(C8="F",INDEX(noteperf,MATCH(I8,perffilles,-1)),INDEX(noteperf,MATCH(I8,perfgars,-1))),"")</f>
        <v/>
      </c>
      <c r="K8" s="107">
        <f t="shared" ref="K8:K41" si="2">BA8</f>
        <v>0</v>
      </c>
      <c r="L8" s="73">
        <f t="shared" ref="L8:L41" si="3">BB8</f>
        <v>0</v>
      </c>
      <c r="M8" s="73">
        <f t="shared" ref="M8:M41" si="4">BC8</f>
        <v>0</v>
      </c>
      <c r="N8" s="73">
        <f t="shared" ref="N8:N41" si="5">BD8</f>
        <v>0</v>
      </c>
      <c r="O8" s="97" t="str">
        <f t="shared" ref="O8:O41" si="6">IF(AND(COUNTA(F8:H8)=3,ISTEXT(C8)),CL8,"")</f>
        <v/>
      </c>
      <c r="P8" s="121"/>
      <c r="Q8" s="69" t="str">
        <f>IF(ISNUMBER(O8),SUM(J8:P8),"")</f>
        <v/>
      </c>
      <c r="R8" s="54"/>
      <c r="S8" s="129">
        <v>3</v>
      </c>
      <c r="T8" s="12">
        <f t="shared" ref="T8:T42" si="7">IF(F8&lt;=G8,G8-F8,F8-G8)</f>
        <v>0</v>
      </c>
      <c r="U8" s="12">
        <f t="shared" ref="U8:U42" si="8">IF(G8&lt;=H8,H8-G8,G8-H8)</f>
        <v>0</v>
      </c>
      <c r="V8" s="126">
        <f t="shared" ref="V8:V42" si="9">IF(F8&lt;=H8,H8-F8,F8-H8)</f>
        <v>0</v>
      </c>
      <c r="W8" s="51" t="str">
        <f t="shared" ref="W8:W42" si="10">IF(ISNUMBER(I8),SECOND(T8),"")</f>
        <v/>
      </c>
      <c r="X8" s="51" t="str">
        <f t="shared" ref="X8:X42" si="11">IF(ISNUMBER(I8),SECOND(U8),"")</f>
        <v/>
      </c>
      <c r="Y8" s="72">
        <f t="shared" ref="Y8:Y42" si="12">IF(G8&lt;F8,SECOND(T8),-SECOND(T8))</f>
        <v>0</v>
      </c>
      <c r="Z8" s="72">
        <f t="shared" ref="Z8:Z42" si="13">IF(H8&lt;G8,SECOND(U8),-SECOND(U8))</f>
        <v>0</v>
      </c>
      <c r="AA8" s="125" t="str">
        <f t="shared" ref="AA8:AA42" si="14">IF(ISNUMBER(I8),SECOND(V8),"")</f>
        <v/>
      </c>
      <c r="AB8" s="51">
        <f t="shared" ref="AB8:AB21" si="15">IF(AND(W8&lt;=3,X8&lt;=3),1,0)</f>
        <v>0</v>
      </c>
      <c r="AC8" s="55">
        <f t="shared" ref="AC8:AC42" si="16">IF(AND((G8&lt;F8),(H8&lt;G8)),2,0)</f>
        <v>0</v>
      </c>
      <c r="AD8" s="56">
        <f t="shared" ref="AD8:AD42" si="17">IF(AND((W8&lt;=3),(H8&lt;G8),(X8&gt;=1)),3,0)</f>
        <v>0</v>
      </c>
      <c r="AE8" s="57">
        <f t="shared" ref="AE8:AE42" si="18">IF(AND((W8&lt;=3),(G8&lt;H8),(X8&gt;=1)),4,0)</f>
        <v>0</v>
      </c>
      <c r="AF8" s="51">
        <f t="shared" ref="AF8:AF42" si="19">IF(AND((W8&gt;=1),(X8&lt;=3),(F8&lt;G8)),5,0)</f>
        <v>0</v>
      </c>
      <c r="AG8" s="55">
        <f t="shared" ref="AG8:AG42" si="20">IF(AND((W8&gt;=1),(X8&lt;=3),(F8&gt;G8)),6,0)</f>
        <v>0</v>
      </c>
      <c r="AH8" s="56">
        <f t="shared" ref="AH8:AH42" si="21">IF(AND((W8&gt;=1),(X8&gt;=1),(F8&lt;G8),(G8&gt;H8)),7,0)</f>
        <v>0</v>
      </c>
      <c r="AI8" s="57">
        <f t="shared" ref="AI8:AI42" si="22">IF(AND((W8&gt;=1),(X8&gt;=1),(F8&gt;G8),(G8&lt;H8)),8,0)</f>
        <v>0</v>
      </c>
      <c r="AJ8" s="76" t="str">
        <f>IF(AB8=0,"",AB8)</f>
        <v/>
      </c>
      <c r="AK8" s="76" t="str">
        <f t="shared" ref="AK8:AQ8" si="23">IF(AC8=0,"",AC8)</f>
        <v/>
      </c>
      <c r="AL8" s="76" t="str">
        <f t="shared" si="23"/>
        <v/>
      </c>
      <c r="AM8" s="76" t="str">
        <f t="shared" si="23"/>
        <v/>
      </c>
      <c r="AN8" s="76" t="str">
        <f t="shared" si="23"/>
        <v/>
      </c>
      <c r="AO8" s="76" t="str">
        <f t="shared" si="23"/>
        <v/>
      </c>
      <c r="AP8" s="76" t="str">
        <f t="shared" si="23"/>
        <v/>
      </c>
      <c r="AQ8" s="76" t="str">
        <f t="shared" si="23"/>
        <v/>
      </c>
      <c r="AR8" s="76" t="str">
        <f>CONCATENATE(AJ8,AK8,AL8,AM8,AN8,AO8,AP8,AQ8)</f>
        <v/>
      </c>
      <c r="AS8" s="76" t="str">
        <f>LEFT(AR8)</f>
        <v/>
      </c>
      <c r="AT8" s="84" t="str">
        <f>RIGHT(AR8)</f>
        <v/>
      </c>
      <c r="AU8" s="76" t="str">
        <f>LEFT(AR8,2)</f>
        <v/>
      </c>
      <c r="AV8" s="100" t="str">
        <f>RIGHT(AR8,2)</f>
        <v/>
      </c>
      <c r="AW8" s="102" t="str">
        <f>LEFT(AU8)</f>
        <v/>
      </c>
      <c r="AX8" s="103" t="str">
        <f>RIGHT(AU8)</f>
        <v/>
      </c>
      <c r="AY8" s="104" t="str">
        <f>LEFT(AV8)</f>
        <v/>
      </c>
      <c r="AZ8" s="101" t="str">
        <f>RIGHT(AV8)</f>
        <v/>
      </c>
      <c r="BA8" s="102">
        <f>IF(AW8="",0,AW8)</f>
        <v>0</v>
      </c>
      <c r="BB8" s="103">
        <f>IF(AX8=AW8,0,AX8)</f>
        <v>0</v>
      </c>
      <c r="BC8" s="104">
        <f>IF(AY8="",0,IF(OR(AY8=AW8,AY8=AX8),0,AY8))</f>
        <v>0</v>
      </c>
      <c r="BD8" s="101">
        <f>IF(AZ8="",0,(IF(OR(AZ8=AW8,AZ8=AX8,AZ8=AY8),0,AZ8)))</f>
        <v>0</v>
      </c>
      <c r="BE8" s="77">
        <f>IF(K8-D8=0,3,0)</f>
        <v>3</v>
      </c>
      <c r="BF8" s="77">
        <f t="shared" ref="BF8:BF42" si="24">IF(L8-D8=0,3,0)</f>
        <v>3</v>
      </c>
      <c r="BG8" s="77">
        <f t="shared" ref="BG8:BG42" si="25">IF(M8-D8=0,3,0)</f>
        <v>3</v>
      </c>
      <c r="BH8" s="77">
        <f t="shared" ref="BH8:BH42" si="26">IF(N8-D8=0,3,0)</f>
        <v>3</v>
      </c>
      <c r="BI8" s="57">
        <f t="shared" ref="BI8:BI42" si="27">IF(K8-E8=0,2,0)</f>
        <v>2</v>
      </c>
      <c r="BJ8" s="57">
        <f t="shared" ref="BJ8:BJ42" si="28">IF(L8-E8=0,2,0)</f>
        <v>2</v>
      </c>
      <c r="BK8" s="57">
        <f t="shared" ref="BK8:BK42" si="29">IF(M8-E8=0,2,0)</f>
        <v>2</v>
      </c>
      <c r="BL8" s="57">
        <f t="shared" ref="BL8:BL42" si="30">IF(N8-E8=0,2,0)</f>
        <v>2</v>
      </c>
      <c r="BM8" s="78">
        <f>IF(SUM(BE8:BH8)=3,3,IF(SUM(BI8:BL8)=2,2,0))</f>
        <v>0</v>
      </c>
      <c r="BN8" s="78">
        <f>MAX(BI8:BL8)</f>
        <v>2</v>
      </c>
      <c r="BO8" s="79">
        <f t="shared" ref="BO8:BO42" si="31">IF(Y8&gt;1,$BO$5,0)</f>
        <v>0</v>
      </c>
      <c r="BP8" s="79">
        <f t="shared" ref="BP8:BP42" si="32">IF(Y8&gt;1,$BP$5,0)</f>
        <v>0</v>
      </c>
      <c r="BQ8" s="79">
        <f t="shared" ref="BQ8:BQ42" si="33">IF(Y8&gt;1,$BQ$5,0)</f>
        <v>0</v>
      </c>
      <c r="BR8" s="80">
        <f t="shared" ref="BR8:BR42" si="34">IF(W8&lt;=3,$BR$5,0)</f>
        <v>0</v>
      </c>
      <c r="BS8" s="80">
        <f t="shared" ref="BS8:BS42" si="35">IF(W8&lt;=3,$BS$5,0)</f>
        <v>0</v>
      </c>
      <c r="BT8" s="80">
        <f t="shared" ref="BT8:BT42" si="36">IF(W8&lt;=3,$BT$5,0)</f>
        <v>0</v>
      </c>
      <c r="BU8" s="81">
        <f>IF(Y8&lt;-1,$BU$5,0)</f>
        <v>0</v>
      </c>
      <c r="BV8" s="81">
        <f t="shared" ref="BV8:BV42" si="37">IF(Y8&lt;-1,$BV$5,0)</f>
        <v>0</v>
      </c>
      <c r="BW8" s="87">
        <f t="shared" ref="BW8:BW42" si="38">IF(X8&lt;=3,$BW$5,0)</f>
        <v>0</v>
      </c>
      <c r="BX8" s="87">
        <f t="shared" ref="BX8:BX42" si="39">IF(X8&lt;=3,$BX$5,0)</f>
        <v>0</v>
      </c>
      <c r="BY8" s="87">
        <f t="shared" ref="BY8:BY42" si="40">IF(X8&lt;=3,$BY$5,0)</f>
        <v>0</v>
      </c>
      <c r="BZ8" s="86">
        <f t="shared" ref="BZ8:BZ42" si="41">IF(Z8&gt;1,$BZ$5,0)</f>
        <v>0</v>
      </c>
      <c r="CA8" s="86">
        <f t="shared" ref="CA8:CA42" si="42">IF(Z8&gt;1,$CA$5,0)</f>
        <v>0</v>
      </c>
      <c r="CB8" s="86">
        <f t="shared" ref="CB8:CB42" si="43">IF(Z8&gt;1,$CB$5,0)</f>
        <v>0</v>
      </c>
      <c r="CC8" s="70">
        <f t="shared" ref="CC8:CC42" si="44">IF(Z8&lt;-1,$CC$5,0)</f>
        <v>0</v>
      </c>
      <c r="CD8" s="70">
        <f t="shared" ref="CD8:CD42" si="45">IF(Z8&lt;-1,$CD$5,0)</f>
        <v>0</v>
      </c>
      <c r="CE8" s="122">
        <f>IF(AA8&lt;1,$CE$5,0)</f>
        <v>0</v>
      </c>
      <c r="CF8" s="89" t="str">
        <f t="shared" ref="CF8:CF42" si="46">IF(D8="","",D8)</f>
        <v/>
      </c>
      <c r="CG8" s="78">
        <f>IF(OR(CF8=BO8,CF8=BP8,CF8=BQ8,CF8=BR8,CF8=BS8,CF8=BT8,CF8=BU8,CF8=BV8,CF8=BW8,CF8=BX8,CF8=BY8,CF8=BZ8,CF8=CA8,CF8=CB8,CF8=CC8,CF8=CD8,CF8=CE8),1.5,0)</f>
        <v>0</v>
      </c>
      <c r="CI8" s="89" t="str">
        <f t="shared" ref="CI8:CI42" si="47">IF(E8="","",E8)</f>
        <v/>
      </c>
      <c r="CJ8" s="78">
        <f>IF(OR(CI8=BO8,CI8=BP8,CI8=BQ8,CI8=BR8,CI8=BS8,CI8=BT8,CI8=BU8,CI8=BV8,CI8=BW8,CI8=BX8,CI8=BY8,CI8=BZ8,CI8=CA8,CI8=CB8,CI8=CC8,CI8=CD8),1,0)</f>
        <v>0</v>
      </c>
      <c r="CL8" s="90">
        <f t="shared" ref="CL8:CL42" si="48">IF(E8="",MAX(BM8,CG8,CJ8),MAX(BN8,CJ8))</f>
        <v>0</v>
      </c>
    </row>
    <row r="9" spans="1:116" ht="18" customHeight="1" thickBot="1">
      <c r="A9" s="36" t="s">
        <v>28</v>
      </c>
      <c r="B9" s="19">
        <v>2</v>
      </c>
      <c r="C9" s="31"/>
      <c r="D9" s="43"/>
      <c r="E9" s="44"/>
      <c r="F9" s="65"/>
      <c r="G9" s="66"/>
      <c r="H9" s="67"/>
      <c r="I9" s="39" t="str">
        <f t="shared" si="0"/>
        <v/>
      </c>
      <c r="J9" s="63" t="str">
        <f t="shared" si="1"/>
        <v/>
      </c>
      <c r="K9" s="74">
        <f t="shared" si="2"/>
        <v>0</v>
      </c>
      <c r="L9" s="75">
        <f t="shared" si="3"/>
        <v>0</v>
      </c>
      <c r="M9" s="75">
        <f t="shared" si="4"/>
        <v>0</v>
      </c>
      <c r="N9" s="75">
        <f t="shared" si="5"/>
        <v>0</v>
      </c>
      <c r="O9" s="98" t="str">
        <f t="shared" si="6"/>
        <v/>
      </c>
      <c r="P9" s="121"/>
      <c r="Q9" s="69" t="str">
        <f t="shared" ref="Q9:Q41" si="49">IF(ISNUMBER(O9),SUM(J9:P9),"")</f>
        <v/>
      </c>
      <c r="R9" s="54"/>
      <c r="S9" s="130"/>
      <c r="T9" s="12">
        <f t="shared" si="7"/>
        <v>0</v>
      </c>
      <c r="U9" s="12">
        <f t="shared" si="8"/>
        <v>0</v>
      </c>
      <c r="V9" s="126">
        <f t="shared" si="9"/>
        <v>0</v>
      </c>
      <c r="W9" s="51" t="str">
        <f t="shared" si="10"/>
        <v/>
      </c>
      <c r="X9" s="51" t="str">
        <f t="shared" si="11"/>
        <v/>
      </c>
      <c r="Y9" s="72">
        <f t="shared" si="12"/>
        <v>0</v>
      </c>
      <c r="Z9" s="72">
        <f t="shared" si="13"/>
        <v>0</v>
      </c>
      <c r="AA9" s="125" t="str">
        <f t="shared" si="14"/>
        <v/>
      </c>
      <c r="AB9" s="51">
        <f t="shared" si="15"/>
        <v>0</v>
      </c>
      <c r="AC9" s="55">
        <f t="shared" si="16"/>
        <v>0</v>
      </c>
      <c r="AD9" s="56">
        <f t="shared" si="17"/>
        <v>0</v>
      </c>
      <c r="AE9" s="57">
        <f t="shared" si="18"/>
        <v>0</v>
      </c>
      <c r="AF9" s="51">
        <f t="shared" si="19"/>
        <v>0</v>
      </c>
      <c r="AG9" s="55">
        <f t="shared" si="20"/>
        <v>0</v>
      </c>
      <c r="AH9" s="56">
        <f t="shared" si="21"/>
        <v>0</v>
      </c>
      <c r="AI9" s="57">
        <f t="shared" si="22"/>
        <v>0</v>
      </c>
      <c r="AJ9" s="76" t="str">
        <f t="shared" ref="AJ9:AJ42" si="50">IF(AB9=0,"",AB9)</f>
        <v/>
      </c>
      <c r="AK9" s="76" t="str">
        <f t="shared" ref="AK9:AK42" si="51">IF(AC9=0,"",AC9)</f>
        <v/>
      </c>
      <c r="AL9" s="76" t="str">
        <f t="shared" ref="AL9:AL42" si="52">IF(AD9=0,"",AD9)</f>
        <v/>
      </c>
      <c r="AM9" s="76" t="str">
        <f t="shared" ref="AM9:AM42" si="53">IF(AE9=0,"",AE9)</f>
        <v/>
      </c>
      <c r="AN9" s="76" t="str">
        <f t="shared" ref="AN9:AN42" si="54">IF(AF9=0,"",AF9)</f>
        <v/>
      </c>
      <c r="AO9" s="76" t="str">
        <f t="shared" ref="AO9:AO42" si="55">IF(AG9=0,"",AG9)</f>
        <v/>
      </c>
      <c r="AP9" s="76" t="str">
        <f t="shared" ref="AP9:AP42" si="56">IF(AH9=0,"",AH9)</f>
        <v/>
      </c>
      <c r="AQ9" s="76" t="str">
        <f t="shared" ref="AQ9:AQ42" si="57">IF(AI9=0,"",AI9)</f>
        <v/>
      </c>
      <c r="AR9" s="76" t="str">
        <f t="shared" ref="AR9:AR42" si="58">CONCATENATE(AJ9,AK9,AL9,AM9,AN9,AO9,AP9,AQ9)</f>
        <v/>
      </c>
      <c r="AS9" s="76" t="str">
        <f t="shared" ref="AS9:AS42" si="59">LEFT(AR9)</f>
        <v/>
      </c>
      <c r="AT9" s="84" t="str">
        <f t="shared" ref="AT9:AT42" si="60">RIGHT(AR9)</f>
        <v/>
      </c>
      <c r="AU9" s="76" t="str">
        <f t="shared" ref="AU9:AU42" si="61">LEFT(AR9,2)</f>
        <v/>
      </c>
      <c r="AV9" s="106" t="str">
        <f t="shared" ref="AV9:AV42" si="62">RIGHT(AR9,2)</f>
        <v/>
      </c>
      <c r="AW9" s="102" t="str">
        <f t="shared" ref="AW9:AW41" si="63">LEFT(AU9)</f>
        <v/>
      </c>
      <c r="AX9" s="103" t="str">
        <f t="shared" ref="AX9:AX41" si="64">RIGHT(AU9)</f>
        <v/>
      </c>
      <c r="AY9" s="104" t="str">
        <f t="shared" ref="AY9:AY41" si="65">LEFT(AV9)</f>
        <v/>
      </c>
      <c r="AZ9" s="101" t="str">
        <f t="shared" ref="AZ9:AZ41" si="66">RIGHT(AV9)</f>
        <v/>
      </c>
      <c r="BA9" s="102">
        <f t="shared" ref="BA9:BA42" si="67">IF(AW9="",0,AW9)</f>
        <v>0</v>
      </c>
      <c r="BB9" s="103">
        <f t="shared" ref="BB9:BB42" si="68">IF(AX9=AW9,0,AX9)</f>
        <v>0</v>
      </c>
      <c r="BC9" s="104">
        <f t="shared" ref="BC9:BC11" si="69">IF(AY9="",0,IF(OR(AY9=AW9,AY9=AX9),0,AY9))</f>
        <v>0</v>
      </c>
      <c r="BD9" s="101">
        <f t="shared" ref="BD9:BD42" si="70">IF(AZ9="",0,(IF(OR(AZ9=AW9,AZ9=AX9,AZ9=AY9),0,AZ9)))</f>
        <v>0</v>
      </c>
      <c r="BE9" s="77">
        <f>IF(K9-D9=0,IF(K9=0,0,3),0)</f>
        <v>0</v>
      </c>
      <c r="BF9" s="77">
        <f t="shared" si="24"/>
        <v>3</v>
      </c>
      <c r="BG9" s="77">
        <f t="shared" si="25"/>
        <v>3</v>
      </c>
      <c r="BH9" s="77">
        <f t="shared" si="26"/>
        <v>3</v>
      </c>
      <c r="BI9" s="57">
        <f t="shared" si="27"/>
        <v>2</v>
      </c>
      <c r="BJ9" s="57">
        <f t="shared" si="28"/>
        <v>2</v>
      </c>
      <c r="BK9" s="57">
        <f t="shared" si="29"/>
        <v>2</v>
      </c>
      <c r="BL9" s="57">
        <f t="shared" si="30"/>
        <v>2</v>
      </c>
      <c r="BM9" s="78">
        <f t="shared" ref="BM9:BM42" si="71">IF(SUM(BE9:BH9)=3,3,IF(SUM(BI9:BL9)=2,2,0))</f>
        <v>0</v>
      </c>
      <c r="BN9" s="78">
        <f t="shared" ref="BN9:BN42" si="72">MAX(BI9:BL9)</f>
        <v>2</v>
      </c>
      <c r="BO9" s="79">
        <f t="shared" si="31"/>
        <v>0</v>
      </c>
      <c r="BP9" s="79">
        <f t="shared" si="32"/>
        <v>0</v>
      </c>
      <c r="BQ9" s="79">
        <f t="shared" si="33"/>
        <v>0</v>
      </c>
      <c r="BR9" s="80">
        <f t="shared" si="34"/>
        <v>0</v>
      </c>
      <c r="BS9" s="80">
        <f t="shared" si="35"/>
        <v>0</v>
      </c>
      <c r="BT9" s="80">
        <f t="shared" si="36"/>
        <v>0</v>
      </c>
      <c r="BU9" s="81">
        <f t="shared" ref="BU9:BU42" si="73">IF(Y9&lt;-1,$BU$5,0)</f>
        <v>0</v>
      </c>
      <c r="BV9" s="81">
        <f t="shared" si="37"/>
        <v>0</v>
      </c>
      <c r="BW9" s="87">
        <f t="shared" si="38"/>
        <v>0</v>
      </c>
      <c r="BX9" s="87">
        <f t="shared" si="39"/>
        <v>0</v>
      </c>
      <c r="BY9" s="87">
        <f t="shared" si="40"/>
        <v>0</v>
      </c>
      <c r="BZ9" s="86">
        <f t="shared" si="41"/>
        <v>0</v>
      </c>
      <c r="CA9" s="86">
        <f t="shared" si="42"/>
        <v>0</v>
      </c>
      <c r="CB9" s="86">
        <f t="shared" si="43"/>
        <v>0</v>
      </c>
      <c r="CC9" s="70">
        <f t="shared" si="44"/>
        <v>0</v>
      </c>
      <c r="CD9" s="70">
        <f t="shared" si="45"/>
        <v>0</v>
      </c>
      <c r="CE9" s="122">
        <f t="shared" ref="CE9:CE42" si="74">IF(AA9&lt;-1,$CE$5,0)</f>
        <v>0</v>
      </c>
      <c r="CF9" s="89" t="str">
        <f t="shared" si="46"/>
        <v/>
      </c>
      <c r="CG9" s="78">
        <f t="shared" ref="CG9:CG42" si="75">IF(OR(CF9=BO9,CF9=BP9,CF9=BQ9,CF9=BR9,CF9=BS9,CF9=BT9,CF9=BU9,CF9=BV9,CF9=BW9,CF9=BX9,CF9=BY9,CF9=BZ9,CF9=CA9,CF9=CB9,CF9=CC9,CF9=CD9,CF9=CE9),1.5,0)</f>
        <v>0</v>
      </c>
      <c r="CI9" s="89" t="str">
        <f t="shared" si="47"/>
        <v/>
      </c>
      <c r="CJ9" s="78">
        <f t="shared" ref="CJ9:CJ42" si="76">IF(OR(CI9=BO9,CI9=BP9,CI9=BQ9,CI9=BR9,CI9=BS9,CI9=BT9,CI9=BU9,CI9=BV9,CI9=BW9,CI9=BX9,CI9=BY9,CI9=BZ9,CI9=CA9,CI9=CB9,CI9=CC9,CI9=CD9),1,0)</f>
        <v>0</v>
      </c>
      <c r="CL9" s="90">
        <f t="shared" si="48"/>
        <v>0</v>
      </c>
    </row>
    <row r="10" spans="1:116" ht="18" customHeight="1" thickBot="1">
      <c r="A10" s="36" t="s">
        <v>28</v>
      </c>
      <c r="B10" s="19">
        <v>3</v>
      </c>
      <c r="C10" s="31"/>
      <c r="D10" s="43"/>
      <c r="E10" s="44"/>
      <c r="F10" s="40"/>
      <c r="G10" s="1"/>
      <c r="H10" s="33"/>
      <c r="I10" s="39" t="str">
        <f t="shared" si="0"/>
        <v/>
      </c>
      <c r="J10" s="63" t="str">
        <f t="shared" si="1"/>
        <v/>
      </c>
      <c r="K10" s="74">
        <f t="shared" si="2"/>
        <v>0</v>
      </c>
      <c r="L10" s="75">
        <f t="shared" si="3"/>
        <v>0</v>
      </c>
      <c r="M10" s="75">
        <f t="shared" si="4"/>
        <v>0</v>
      </c>
      <c r="N10" s="75">
        <f t="shared" si="5"/>
        <v>0</v>
      </c>
      <c r="O10" s="98" t="str">
        <f t="shared" si="6"/>
        <v/>
      </c>
      <c r="P10" s="121"/>
      <c r="Q10" s="69" t="str">
        <f t="shared" si="49"/>
        <v/>
      </c>
      <c r="R10" s="54"/>
      <c r="S10" s="131"/>
      <c r="T10" s="12">
        <f t="shared" si="7"/>
        <v>0</v>
      </c>
      <c r="U10" s="12">
        <f t="shared" si="8"/>
        <v>0</v>
      </c>
      <c r="V10" s="126">
        <f t="shared" si="9"/>
        <v>0</v>
      </c>
      <c r="W10" s="51" t="str">
        <f t="shared" si="10"/>
        <v/>
      </c>
      <c r="X10" s="51" t="str">
        <f t="shared" si="11"/>
        <v/>
      </c>
      <c r="Y10" s="72">
        <f t="shared" si="12"/>
        <v>0</v>
      </c>
      <c r="Z10" s="72">
        <f t="shared" si="13"/>
        <v>0</v>
      </c>
      <c r="AA10" s="125" t="str">
        <f t="shared" si="14"/>
        <v/>
      </c>
      <c r="AB10" s="51">
        <f t="shared" si="15"/>
        <v>0</v>
      </c>
      <c r="AC10" s="55">
        <f t="shared" si="16"/>
        <v>0</v>
      </c>
      <c r="AD10" s="56">
        <f t="shared" si="17"/>
        <v>0</v>
      </c>
      <c r="AE10" s="57">
        <f t="shared" si="18"/>
        <v>0</v>
      </c>
      <c r="AF10" s="51">
        <f t="shared" si="19"/>
        <v>0</v>
      </c>
      <c r="AG10" s="55">
        <f t="shared" si="20"/>
        <v>0</v>
      </c>
      <c r="AH10" s="56">
        <f t="shared" si="21"/>
        <v>0</v>
      </c>
      <c r="AI10" s="57">
        <f t="shared" si="22"/>
        <v>0</v>
      </c>
      <c r="AJ10" s="76" t="str">
        <f t="shared" si="50"/>
        <v/>
      </c>
      <c r="AK10" s="76" t="str">
        <f>IF(AC10=0,"",AC10)</f>
        <v/>
      </c>
      <c r="AL10" s="76" t="str">
        <f t="shared" si="52"/>
        <v/>
      </c>
      <c r="AM10" s="76" t="str">
        <f t="shared" si="53"/>
        <v/>
      </c>
      <c r="AN10" s="76" t="str">
        <f t="shared" si="54"/>
        <v/>
      </c>
      <c r="AO10" s="76" t="str">
        <f t="shared" si="55"/>
        <v/>
      </c>
      <c r="AP10" s="76" t="str">
        <f t="shared" si="56"/>
        <v/>
      </c>
      <c r="AQ10" s="76" t="str">
        <f t="shared" si="57"/>
        <v/>
      </c>
      <c r="AR10" s="76" t="str">
        <f t="shared" si="58"/>
        <v/>
      </c>
      <c r="AS10" s="76" t="str">
        <f t="shared" si="59"/>
        <v/>
      </c>
      <c r="AT10" s="84" t="str">
        <f t="shared" si="60"/>
        <v/>
      </c>
      <c r="AU10" s="76" t="str">
        <f>LEFT(AR10,2)</f>
        <v/>
      </c>
      <c r="AV10" s="106" t="str">
        <f t="shared" si="62"/>
        <v/>
      </c>
      <c r="AW10" s="102" t="str">
        <f t="shared" si="63"/>
        <v/>
      </c>
      <c r="AX10" s="103" t="str">
        <f t="shared" si="64"/>
        <v/>
      </c>
      <c r="AY10" s="104" t="str">
        <f t="shared" si="65"/>
        <v/>
      </c>
      <c r="AZ10" s="101" t="str">
        <f t="shared" si="66"/>
        <v/>
      </c>
      <c r="BA10" s="102">
        <f t="shared" si="67"/>
        <v>0</v>
      </c>
      <c r="BB10" s="103">
        <f t="shared" si="68"/>
        <v>0</v>
      </c>
      <c r="BC10" s="104">
        <f t="shared" si="69"/>
        <v>0</v>
      </c>
      <c r="BD10" s="101">
        <f t="shared" si="70"/>
        <v>0</v>
      </c>
      <c r="BE10" s="77">
        <f>IF(K10-D10=0,IF(K10=0,0,3),0)</f>
        <v>0</v>
      </c>
      <c r="BF10" s="77">
        <f t="shared" si="24"/>
        <v>3</v>
      </c>
      <c r="BG10" s="77">
        <f t="shared" si="25"/>
        <v>3</v>
      </c>
      <c r="BH10" s="77">
        <f t="shared" si="26"/>
        <v>3</v>
      </c>
      <c r="BI10" s="57">
        <f t="shared" si="27"/>
        <v>2</v>
      </c>
      <c r="BJ10" s="57">
        <f t="shared" si="28"/>
        <v>2</v>
      </c>
      <c r="BK10" s="57">
        <f t="shared" si="29"/>
        <v>2</v>
      </c>
      <c r="BL10" s="57">
        <f t="shared" si="30"/>
        <v>2</v>
      </c>
      <c r="BM10" s="78">
        <f t="shared" si="71"/>
        <v>0</v>
      </c>
      <c r="BN10" s="78">
        <f t="shared" si="72"/>
        <v>2</v>
      </c>
      <c r="BO10" s="79">
        <f t="shared" si="31"/>
        <v>0</v>
      </c>
      <c r="BP10" s="79">
        <f t="shared" si="32"/>
        <v>0</v>
      </c>
      <c r="BQ10" s="79">
        <f t="shared" si="33"/>
        <v>0</v>
      </c>
      <c r="BR10" s="80">
        <f t="shared" si="34"/>
        <v>0</v>
      </c>
      <c r="BS10" s="80">
        <f t="shared" si="35"/>
        <v>0</v>
      </c>
      <c r="BT10" s="80">
        <f t="shared" si="36"/>
        <v>0</v>
      </c>
      <c r="BU10" s="81">
        <f t="shared" si="73"/>
        <v>0</v>
      </c>
      <c r="BV10" s="81">
        <f t="shared" si="37"/>
        <v>0</v>
      </c>
      <c r="BW10" s="87">
        <f t="shared" si="38"/>
        <v>0</v>
      </c>
      <c r="BX10" s="87">
        <f t="shared" si="39"/>
        <v>0</v>
      </c>
      <c r="BY10" s="87">
        <f t="shared" si="40"/>
        <v>0</v>
      </c>
      <c r="BZ10" s="86">
        <f t="shared" si="41"/>
        <v>0</v>
      </c>
      <c r="CA10" s="86">
        <f t="shared" si="42"/>
        <v>0</v>
      </c>
      <c r="CB10" s="86">
        <f t="shared" si="43"/>
        <v>0</v>
      </c>
      <c r="CC10" s="70">
        <f t="shared" si="44"/>
        <v>0</v>
      </c>
      <c r="CD10" s="70">
        <f t="shared" si="45"/>
        <v>0</v>
      </c>
      <c r="CE10" s="122">
        <f t="shared" si="74"/>
        <v>0</v>
      </c>
      <c r="CF10" s="89" t="str">
        <f t="shared" si="46"/>
        <v/>
      </c>
      <c r="CG10" s="78">
        <f t="shared" si="75"/>
        <v>0</v>
      </c>
      <c r="CI10" s="89" t="str">
        <f t="shared" si="47"/>
        <v/>
      </c>
      <c r="CJ10" s="78">
        <f t="shared" si="76"/>
        <v>0</v>
      </c>
      <c r="CL10" s="90">
        <f t="shared" si="48"/>
        <v>0</v>
      </c>
    </row>
    <row r="11" spans="1:116" ht="18" customHeight="1" thickBot="1">
      <c r="A11" s="36" t="s">
        <v>28</v>
      </c>
      <c r="B11" s="19">
        <v>4</v>
      </c>
      <c r="C11" s="31"/>
      <c r="D11" s="43"/>
      <c r="E11" s="44"/>
      <c r="F11" s="40"/>
      <c r="G11" s="1"/>
      <c r="H11" s="33"/>
      <c r="I11" s="39" t="str">
        <f t="shared" si="0"/>
        <v/>
      </c>
      <c r="J11" s="63" t="str">
        <f t="shared" si="1"/>
        <v/>
      </c>
      <c r="K11" s="74">
        <f t="shared" si="2"/>
        <v>0</v>
      </c>
      <c r="L11" s="75">
        <f t="shared" si="3"/>
        <v>0</v>
      </c>
      <c r="M11" s="75">
        <f t="shared" si="4"/>
        <v>0</v>
      </c>
      <c r="N11" s="75">
        <f t="shared" si="5"/>
        <v>0</v>
      </c>
      <c r="O11" s="98" t="str">
        <f t="shared" si="6"/>
        <v/>
      </c>
      <c r="P11" s="121"/>
      <c r="Q11" s="69" t="str">
        <f t="shared" si="49"/>
        <v/>
      </c>
      <c r="R11" s="54"/>
      <c r="S11" s="133"/>
      <c r="T11" s="12">
        <f t="shared" si="7"/>
        <v>0</v>
      </c>
      <c r="U11" s="12">
        <f t="shared" si="8"/>
        <v>0</v>
      </c>
      <c r="V11" s="126">
        <f t="shared" si="9"/>
        <v>0</v>
      </c>
      <c r="W11" s="51" t="str">
        <f t="shared" si="10"/>
        <v/>
      </c>
      <c r="X11" s="51" t="str">
        <f t="shared" si="11"/>
        <v/>
      </c>
      <c r="Y11" s="72">
        <f t="shared" si="12"/>
        <v>0</v>
      </c>
      <c r="Z11" s="72">
        <f t="shared" si="13"/>
        <v>0</v>
      </c>
      <c r="AA11" s="125" t="str">
        <f t="shared" si="14"/>
        <v/>
      </c>
      <c r="AB11" s="51">
        <f t="shared" si="15"/>
        <v>0</v>
      </c>
      <c r="AC11" s="55">
        <f t="shared" si="16"/>
        <v>0</v>
      </c>
      <c r="AD11" s="56">
        <f t="shared" si="17"/>
        <v>0</v>
      </c>
      <c r="AE11" s="57">
        <f t="shared" si="18"/>
        <v>0</v>
      </c>
      <c r="AF11" s="51">
        <f t="shared" si="19"/>
        <v>0</v>
      </c>
      <c r="AG11" s="55">
        <f t="shared" si="20"/>
        <v>0</v>
      </c>
      <c r="AH11" s="56">
        <f t="shared" si="21"/>
        <v>0</v>
      </c>
      <c r="AI11" s="57">
        <f t="shared" si="22"/>
        <v>0</v>
      </c>
      <c r="AJ11" s="76" t="str">
        <f t="shared" si="50"/>
        <v/>
      </c>
      <c r="AK11" s="76" t="str">
        <f t="shared" si="51"/>
        <v/>
      </c>
      <c r="AL11" s="76" t="str">
        <f t="shared" si="52"/>
        <v/>
      </c>
      <c r="AM11" s="76" t="str">
        <f t="shared" si="53"/>
        <v/>
      </c>
      <c r="AN11" s="76" t="str">
        <f t="shared" si="54"/>
        <v/>
      </c>
      <c r="AO11" s="76" t="str">
        <f t="shared" si="55"/>
        <v/>
      </c>
      <c r="AP11" s="76" t="str">
        <f t="shared" si="56"/>
        <v/>
      </c>
      <c r="AQ11" s="76" t="str">
        <f t="shared" si="57"/>
        <v/>
      </c>
      <c r="AR11" s="76" t="str">
        <f t="shared" si="58"/>
        <v/>
      </c>
      <c r="AS11" s="76" t="str">
        <f t="shared" si="59"/>
        <v/>
      </c>
      <c r="AT11" s="84" t="str">
        <f t="shared" si="60"/>
        <v/>
      </c>
      <c r="AU11" s="76" t="str">
        <f t="shared" si="61"/>
        <v/>
      </c>
      <c r="AV11" s="106" t="str">
        <f t="shared" si="62"/>
        <v/>
      </c>
      <c r="AW11" s="102" t="str">
        <f t="shared" si="63"/>
        <v/>
      </c>
      <c r="AX11" s="103" t="str">
        <f t="shared" si="64"/>
        <v/>
      </c>
      <c r="AY11" s="104" t="str">
        <f t="shared" si="65"/>
        <v/>
      </c>
      <c r="AZ11" s="101" t="str">
        <f t="shared" si="66"/>
        <v/>
      </c>
      <c r="BA11" s="102">
        <f t="shared" si="67"/>
        <v>0</v>
      </c>
      <c r="BB11" s="103">
        <f t="shared" si="68"/>
        <v>0</v>
      </c>
      <c r="BC11" s="104">
        <f t="shared" si="69"/>
        <v>0</v>
      </c>
      <c r="BD11" s="101">
        <f t="shared" si="70"/>
        <v>0</v>
      </c>
      <c r="BE11" s="77">
        <f>IF(K11-D11=0,IF(K11=0,0,3),0)</f>
        <v>0</v>
      </c>
      <c r="BF11" s="77">
        <f t="shared" si="24"/>
        <v>3</v>
      </c>
      <c r="BG11" s="77">
        <f t="shared" si="25"/>
        <v>3</v>
      </c>
      <c r="BH11" s="77">
        <f t="shared" si="26"/>
        <v>3</v>
      </c>
      <c r="BI11" s="57">
        <f t="shared" si="27"/>
        <v>2</v>
      </c>
      <c r="BJ11" s="57">
        <f t="shared" si="28"/>
        <v>2</v>
      </c>
      <c r="BK11" s="57">
        <f t="shared" si="29"/>
        <v>2</v>
      </c>
      <c r="BL11" s="57">
        <f t="shared" si="30"/>
        <v>2</v>
      </c>
      <c r="BM11" s="78">
        <f t="shared" si="71"/>
        <v>0</v>
      </c>
      <c r="BN11" s="78">
        <f t="shared" si="72"/>
        <v>2</v>
      </c>
      <c r="BO11" s="79">
        <f t="shared" si="31"/>
        <v>0</v>
      </c>
      <c r="BP11" s="79">
        <f t="shared" si="32"/>
        <v>0</v>
      </c>
      <c r="BQ11" s="79">
        <f t="shared" si="33"/>
        <v>0</v>
      </c>
      <c r="BR11" s="80">
        <f t="shared" si="34"/>
        <v>0</v>
      </c>
      <c r="BS11" s="80">
        <f t="shared" si="35"/>
        <v>0</v>
      </c>
      <c r="BT11" s="80">
        <f t="shared" si="36"/>
        <v>0</v>
      </c>
      <c r="BU11" s="81">
        <f t="shared" si="73"/>
        <v>0</v>
      </c>
      <c r="BV11" s="81">
        <f t="shared" si="37"/>
        <v>0</v>
      </c>
      <c r="BW11" s="87">
        <f t="shared" si="38"/>
        <v>0</v>
      </c>
      <c r="BX11" s="87">
        <f t="shared" si="39"/>
        <v>0</v>
      </c>
      <c r="BY11" s="87">
        <f t="shared" si="40"/>
        <v>0</v>
      </c>
      <c r="BZ11" s="86">
        <f t="shared" si="41"/>
        <v>0</v>
      </c>
      <c r="CA11" s="86">
        <f t="shared" si="42"/>
        <v>0</v>
      </c>
      <c r="CB11" s="86">
        <f t="shared" si="43"/>
        <v>0</v>
      </c>
      <c r="CC11" s="70">
        <f t="shared" si="44"/>
        <v>0</v>
      </c>
      <c r="CD11" s="70">
        <f t="shared" si="45"/>
        <v>0</v>
      </c>
      <c r="CE11" s="122">
        <f t="shared" si="74"/>
        <v>0</v>
      </c>
      <c r="CF11" s="89" t="str">
        <f t="shared" si="46"/>
        <v/>
      </c>
      <c r="CG11" s="78">
        <f t="shared" si="75"/>
        <v>0</v>
      </c>
      <c r="CI11" s="89" t="str">
        <f t="shared" si="47"/>
        <v/>
      </c>
      <c r="CJ11" s="78">
        <f t="shared" si="76"/>
        <v>0</v>
      </c>
      <c r="CL11" s="90">
        <f t="shared" si="48"/>
        <v>0</v>
      </c>
    </row>
    <row r="12" spans="1:116" ht="18" customHeight="1" thickBot="1">
      <c r="A12" s="36" t="s">
        <v>28</v>
      </c>
      <c r="B12" s="19">
        <v>5</v>
      </c>
      <c r="C12" s="31"/>
      <c r="D12" s="43"/>
      <c r="E12" s="44"/>
      <c r="F12" s="40"/>
      <c r="G12" s="1"/>
      <c r="H12" s="33"/>
      <c r="I12" s="39" t="str">
        <f t="shared" si="0"/>
        <v/>
      </c>
      <c r="J12" s="63" t="str">
        <f t="shared" si="1"/>
        <v/>
      </c>
      <c r="K12" s="74">
        <f t="shared" si="2"/>
        <v>0</v>
      </c>
      <c r="L12" s="75">
        <f t="shared" si="3"/>
        <v>0</v>
      </c>
      <c r="M12" s="75">
        <f t="shared" si="4"/>
        <v>0</v>
      </c>
      <c r="N12" s="75">
        <f t="shared" si="5"/>
        <v>0</v>
      </c>
      <c r="O12" s="98" t="str">
        <f t="shared" si="6"/>
        <v/>
      </c>
      <c r="P12" s="121"/>
      <c r="Q12" s="69" t="str">
        <f t="shared" si="49"/>
        <v/>
      </c>
      <c r="R12" s="54"/>
      <c r="S12" s="129">
        <v>4</v>
      </c>
      <c r="T12" s="12">
        <f t="shared" si="7"/>
        <v>0</v>
      </c>
      <c r="U12" s="12">
        <f t="shared" si="8"/>
        <v>0</v>
      </c>
      <c r="V12" s="126">
        <f t="shared" si="9"/>
        <v>0</v>
      </c>
      <c r="W12" s="51" t="str">
        <f t="shared" si="10"/>
        <v/>
      </c>
      <c r="X12" s="51" t="str">
        <f t="shared" si="11"/>
        <v/>
      </c>
      <c r="Y12" s="72">
        <f t="shared" si="12"/>
        <v>0</v>
      </c>
      <c r="Z12" s="72">
        <f t="shared" si="13"/>
        <v>0</v>
      </c>
      <c r="AA12" s="125" t="str">
        <f t="shared" si="14"/>
        <v/>
      </c>
      <c r="AB12" s="51">
        <f t="shared" si="15"/>
        <v>0</v>
      </c>
      <c r="AC12" s="55">
        <f t="shared" si="16"/>
        <v>0</v>
      </c>
      <c r="AD12" s="56">
        <f t="shared" si="17"/>
        <v>0</v>
      </c>
      <c r="AE12" s="57">
        <f t="shared" si="18"/>
        <v>0</v>
      </c>
      <c r="AF12" s="51">
        <f t="shared" si="19"/>
        <v>0</v>
      </c>
      <c r="AG12" s="55">
        <f t="shared" si="20"/>
        <v>0</v>
      </c>
      <c r="AH12" s="56">
        <f t="shared" si="21"/>
        <v>0</v>
      </c>
      <c r="AI12" s="57">
        <f t="shared" si="22"/>
        <v>0</v>
      </c>
      <c r="AJ12" s="76" t="str">
        <f t="shared" si="50"/>
        <v/>
      </c>
      <c r="AK12" s="76" t="str">
        <f t="shared" si="51"/>
        <v/>
      </c>
      <c r="AL12" s="76" t="str">
        <f t="shared" si="52"/>
        <v/>
      </c>
      <c r="AM12" s="76" t="str">
        <f t="shared" si="53"/>
        <v/>
      </c>
      <c r="AN12" s="76" t="str">
        <f t="shared" si="54"/>
        <v/>
      </c>
      <c r="AO12" s="76" t="str">
        <f t="shared" si="55"/>
        <v/>
      </c>
      <c r="AP12" s="76" t="str">
        <f t="shared" si="56"/>
        <v/>
      </c>
      <c r="AQ12" s="76" t="str">
        <f t="shared" si="57"/>
        <v/>
      </c>
      <c r="AR12" s="76" t="str">
        <f t="shared" si="58"/>
        <v/>
      </c>
      <c r="AS12" s="76" t="str">
        <f t="shared" si="59"/>
        <v/>
      </c>
      <c r="AT12" s="84" t="str">
        <f t="shared" si="60"/>
        <v/>
      </c>
      <c r="AU12" s="76" t="str">
        <f t="shared" si="61"/>
        <v/>
      </c>
      <c r="AV12" s="106" t="str">
        <f t="shared" si="62"/>
        <v/>
      </c>
      <c r="AW12" s="102" t="str">
        <f t="shared" si="63"/>
        <v/>
      </c>
      <c r="AX12" s="103" t="str">
        <f t="shared" si="64"/>
        <v/>
      </c>
      <c r="AY12" s="104" t="str">
        <f t="shared" si="65"/>
        <v/>
      </c>
      <c r="AZ12" s="101" t="str">
        <f t="shared" si="66"/>
        <v/>
      </c>
      <c r="BA12" s="102">
        <f t="shared" si="67"/>
        <v>0</v>
      </c>
      <c r="BB12" s="103">
        <f t="shared" si="68"/>
        <v>0</v>
      </c>
      <c r="BC12" s="104">
        <f t="shared" ref="BC12:BC13" si="77">IF(OR(AY12=AW12,AY12=AX12),0,AY12)</f>
        <v>0</v>
      </c>
      <c r="BD12" s="101">
        <f t="shared" si="70"/>
        <v>0</v>
      </c>
      <c r="BE12" s="77">
        <f>IF(K12-D12=0,IF(K12=0,0,3),0)</f>
        <v>0</v>
      </c>
      <c r="BF12" s="77">
        <f t="shared" si="24"/>
        <v>3</v>
      </c>
      <c r="BG12" s="77">
        <f t="shared" si="25"/>
        <v>3</v>
      </c>
      <c r="BH12" s="77">
        <f t="shared" si="26"/>
        <v>3</v>
      </c>
      <c r="BI12" s="57">
        <f t="shared" si="27"/>
        <v>2</v>
      </c>
      <c r="BJ12" s="57">
        <f t="shared" si="28"/>
        <v>2</v>
      </c>
      <c r="BK12" s="57">
        <f t="shared" si="29"/>
        <v>2</v>
      </c>
      <c r="BL12" s="57">
        <f t="shared" si="30"/>
        <v>2</v>
      </c>
      <c r="BM12" s="78">
        <f t="shared" si="71"/>
        <v>0</v>
      </c>
      <c r="BN12" s="78">
        <f t="shared" si="72"/>
        <v>2</v>
      </c>
      <c r="BO12" s="79">
        <f>IF(Y12&gt;1,$BO$5,0)</f>
        <v>0</v>
      </c>
      <c r="BP12" s="79">
        <f t="shared" si="32"/>
        <v>0</v>
      </c>
      <c r="BQ12" s="79">
        <f t="shared" si="33"/>
        <v>0</v>
      </c>
      <c r="BR12" s="80">
        <f t="shared" si="34"/>
        <v>0</v>
      </c>
      <c r="BS12" s="80">
        <f t="shared" si="35"/>
        <v>0</v>
      </c>
      <c r="BT12" s="80">
        <f t="shared" si="36"/>
        <v>0</v>
      </c>
      <c r="BU12" s="81">
        <f t="shared" si="73"/>
        <v>0</v>
      </c>
      <c r="BV12" s="81">
        <f t="shared" si="37"/>
        <v>0</v>
      </c>
      <c r="BW12" s="87">
        <f t="shared" si="38"/>
        <v>0</v>
      </c>
      <c r="BX12" s="87">
        <f t="shared" si="39"/>
        <v>0</v>
      </c>
      <c r="BY12" s="87">
        <f t="shared" si="40"/>
        <v>0</v>
      </c>
      <c r="BZ12" s="86">
        <f t="shared" si="41"/>
        <v>0</v>
      </c>
      <c r="CA12" s="86">
        <f t="shared" si="42"/>
        <v>0</v>
      </c>
      <c r="CB12" s="86">
        <f t="shared" si="43"/>
        <v>0</v>
      </c>
      <c r="CC12" s="70">
        <f t="shared" si="44"/>
        <v>0</v>
      </c>
      <c r="CD12" s="70">
        <f t="shared" si="45"/>
        <v>0</v>
      </c>
      <c r="CE12" s="122">
        <f t="shared" si="74"/>
        <v>0</v>
      </c>
      <c r="CF12" s="89" t="str">
        <f t="shared" si="46"/>
        <v/>
      </c>
      <c r="CG12" s="78">
        <f t="shared" si="75"/>
        <v>0</v>
      </c>
      <c r="CI12" s="89" t="str">
        <f t="shared" si="47"/>
        <v/>
      </c>
      <c r="CJ12" s="78">
        <f t="shared" si="76"/>
        <v>0</v>
      </c>
      <c r="CL12" s="90">
        <f t="shared" si="48"/>
        <v>0</v>
      </c>
    </row>
    <row r="13" spans="1:116" ht="18" customHeight="1" thickBot="1">
      <c r="A13" s="36" t="s">
        <v>28</v>
      </c>
      <c r="B13" s="19">
        <v>6</v>
      </c>
      <c r="C13" s="31"/>
      <c r="D13" s="43"/>
      <c r="E13" s="44"/>
      <c r="F13" s="40"/>
      <c r="G13" s="1"/>
      <c r="H13" s="33"/>
      <c r="I13" s="39" t="str">
        <f t="shared" si="0"/>
        <v/>
      </c>
      <c r="J13" s="63" t="str">
        <f t="shared" si="1"/>
        <v/>
      </c>
      <c r="K13" s="74">
        <f t="shared" si="2"/>
        <v>0</v>
      </c>
      <c r="L13" s="75">
        <f t="shared" si="3"/>
        <v>0</v>
      </c>
      <c r="M13" s="75">
        <f t="shared" si="4"/>
        <v>0</v>
      </c>
      <c r="N13" s="75">
        <f t="shared" si="5"/>
        <v>0</v>
      </c>
      <c r="O13" s="98" t="str">
        <f t="shared" si="6"/>
        <v/>
      </c>
      <c r="P13" s="121"/>
      <c r="Q13" s="69" t="str">
        <f t="shared" si="49"/>
        <v/>
      </c>
      <c r="R13" s="54"/>
      <c r="S13" s="133"/>
      <c r="T13" s="12">
        <f t="shared" si="7"/>
        <v>0</v>
      </c>
      <c r="U13" s="12">
        <f t="shared" si="8"/>
        <v>0</v>
      </c>
      <c r="V13" s="126">
        <f t="shared" si="9"/>
        <v>0</v>
      </c>
      <c r="W13" s="51" t="str">
        <f t="shared" si="10"/>
        <v/>
      </c>
      <c r="X13" s="51" t="str">
        <f t="shared" si="11"/>
        <v/>
      </c>
      <c r="Y13" s="72">
        <f t="shared" si="12"/>
        <v>0</v>
      </c>
      <c r="Z13" s="72">
        <f t="shared" si="13"/>
        <v>0</v>
      </c>
      <c r="AA13" s="125" t="str">
        <f t="shared" si="14"/>
        <v/>
      </c>
      <c r="AB13" s="51">
        <f t="shared" si="15"/>
        <v>0</v>
      </c>
      <c r="AC13" s="55">
        <f t="shared" si="16"/>
        <v>0</v>
      </c>
      <c r="AD13" s="56">
        <f t="shared" si="17"/>
        <v>0</v>
      </c>
      <c r="AE13" s="57">
        <f t="shared" si="18"/>
        <v>0</v>
      </c>
      <c r="AF13" s="51">
        <f t="shared" si="19"/>
        <v>0</v>
      </c>
      <c r="AG13" s="55">
        <f t="shared" si="20"/>
        <v>0</v>
      </c>
      <c r="AH13" s="56">
        <f t="shared" si="21"/>
        <v>0</v>
      </c>
      <c r="AI13" s="57">
        <f t="shared" si="22"/>
        <v>0</v>
      </c>
      <c r="AJ13" s="76" t="str">
        <f t="shared" si="50"/>
        <v/>
      </c>
      <c r="AK13" s="76" t="str">
        <f t="shared" si="51"/>
        <v/>
      </c>
      <c r="AL13" s="76" t="str">
        <f t="shared" si="52"/>
        <v/>
      </c>
      <c r="AM13" s="76" t="str">
        <f t="shared" si="53"/>
        <v/>
      </c>
      <c r="AN13" s="76" t="str">
        <f t="shared" si="54"/>
        <v/>
      </c>
      <c r="AO13" s="76" t="str">
        <f t="shared" si="55"/>
        <v/>
      </c>
      <c r="AP13" s="76" t="str">
        <f t="shared" si="56"/>
        <v/>
      </c>
      <c r="AQ13" s="76" t="str">
        <f t="shared" si="57"/>
        <v/>
      </c>
      <c r="AR13" s="76" t="str">
        <f t="shared" si="58"/>
        <v/>
      </c>
      <c r="AS13" s="76" t="str">
        <f t="shared" si="59"/>
        <v/>
      </c>
      <c r="AT13" s="84" t="str">
        <f t="shared" si="60"/>
        <v/>
      </c>
      <c r="AU13" s="76" t="str">
        <f t="shared" si="61"/>
        <v/>
      </c>
      <c r="AV13" s="106" t="str">
        <f t="shared" si="62"/>
        <v/>
      </c>
      <c r="AW13" s="102" t="str">
        <f t="shared" si="63"/>
        <v/>
      </c>
      <c r="AX13" s="103" t="str">
        <f t="shared" si="64"/>
        <v/>
      </c>
      <c r="AY13" s="104" t="str">
        <f t="shared" si="65"/>
        <v/>
      </c>
      <c r="AZ13" s="101" t="str">
        <f t="shared" si="66"/>
        <v/>
      </c>
      <c r="BA13" s="102">
        <f t="shared" si="67"/>
        <v>0</v>
      </c>
      <c r="BB13" s="103">
        <f t="shared" si="68"/>
        <v>0</v>
      </c>
      <c r="BC13" s="104">
        <f t="shared" si="77"/>
        <v>0</v>
      </c>
      <c r="BD13" s="101">
        <f t="shared" si="70"/>
        <v>0</v>
      </c>
      <c r="BE13" s="77">
        <f t="shared" ref="BE13:BE42" si="78">IF(K13-D13=0,3,0)</f>
        <v>3</v>
      </c>
      <c r="BF13" s="77">
        <f t="shared" si="24"/>
        <v>3</v>
      </c>
      <c r="BG13" s="77">
        <f t="shared" si="25"/>
        <v>3</v>
      </c>
      <c r="BH13" s="77">
        <f t="shared" si="26"/>
        <v>3</v>
      </c>
      <c r="BI13" s="57">
        <f t="shared" si="27"/>
        <v>2</v>
      </c>
      <c r="BJ13" s="57">
        <f t="shared" si="28"/>
        <v>2</v>
      </c>
      <c r="BK13" s="57">
        <f t="shared" si="29"/>
        <v>2</v>
      </c>
      <c r="BL13" s="57">
        <f t="shared" si="30"/>
        <v>2</v>
      </c>
      <c r="BM13" s="78">
        <f t="shared" si="71"/>
        <v>0</v>
      </c>
      <c r="BN13" s="78">
        <f t="shared" si="72"/>
        <v>2</v>
      </c>
      <c r="BO13" s="79">
        <f t="shared" si="31"/>
        <v>0</v>
      </c>
      <c r="BP13" s="79">
        <f t="shared" si="32"/>
        <v>0</v>
      </c>
      <c r="BQ13" s="79">
        <f t="shared" si="33"/>
        <v>0</v>
      </c>
      <c r="BR13" s="80">
        <f t="shared" si="34"/>
        <v>0</v>
      </c>
      <c r="BS13" s="80">
        <f t="shared" si="35"/>
        <v>0</v>
      </c>
      <c r="BT13" s="80">
        <f t="shared" si="36"/>
        <v>0</v>
      </c>
      <c r="BU13" s="81">
        <f t="shared" si="73"/>
        <v>0</v>
      </c>
      <c r="BV13" s="81">
        <f t="shared" si="37"/>
        <v>0</v>
      </c>
      <c r="BW13" s="87">
        <f t="shared" si="38"/>
        <v>0</v>
      </c>
      <c r="BX13" s="87">
        <f t="shared" si="39"/>
        <v>0</v>
      </c>
      <c r="BY13" s="87">
        <f t="shared" si="40"/>
        <v>0</v>
      </c>
      <c r="BZ13" s="86">
        <f t="shared" si="41"/>
        <v>0</v>
      </c>
      <c r="CA13" s="86">
        <f t="shared" si="42"/>
        <v>0</v>
      </c>
      <c r="CB13" s="86">
        <f t="shared" si="43"/>
        <v>0</v>
      </c>
      <c r="CC13" s="70">
        <f t="shared" si="44"/>
        <v>0</v>
      </c>
      <c r="CD13" s="70">
        <f t="shared" si="45"/>
        <v>0</v>
      </c>
      <c r="CE13" s="122">
        <f t="shared" si="74"/>
        <v>0</v>
      </c>
      <c r="CF13" s="89" t="str">
        <f t="shared" si="46"/>
        <v/>
      </c>
      <c r="CG13" s="78">
        <f t="shared" si="75"/>
        <v>0</v>
      </c>
      <c r="CI13" s="89" t="str">
        <f t="shared" si="47"/>
        <v/>
      </c>
      <c r="CJ13" s="78">
        <f t="shared" si="76"/>
        <v>0</v>
      </c>
      <c r="CL13" s="90">
        <f t="shared" si="48"/>
        <v>0</v>
      </c>
    </row>
    <row r="14" spans="1:116" ht="18" customHeight="1" thickBot="1">
      <c r="A14" s="36" t="s">
        <v>28</v>
      </c>
      <c r="B14" s="19">
        <v>7</v>
      </c>
      <c r="C14" s="31"/>
      <c r="D14" s="43"/>
      <c r="E14" s="44"/>
      <c r="F14" s="40"/>
      <c r="G14" s="1"/>
      <c r="H14" s="33"/>
      <c r="I14" s="39" t="str">
        <f t="shared" si="0"/>
        <v/>
      </c>
      <c r="J14" s="63" t="str">
        <f t="shared" si="1"/>
        <v/>
      </c>
      <c r="K14" s="74">
        <f t="shared" si="2"/>
        <v>0</v>
      </c>
      <c r="L14" s="75">
        <f t="shared" si="3"/>
        <v>0</v>
      </c>
      <c r="M14" s="75">
        <f t="shared" si="4"/>
        <v>0</v>
      </c>
      <c r="N14" s="75">
        <f t="shared" si="5"/>
        <v>0</v>
      </c>
      <c r="O14" s="98" t="str">
        <f t="shared" si="6"/>
        <v/>
      </c>
      <c r="P14" s="121"/>
      <c r="Q14" s="69" t="str">
        <f t="shared" si="49"/>
        <v/>
      </c>
      <c r="R14" s="54"/>
      <c r="S14" s="133"/>
      <c r="T14" s="12">
        <f t="shared" si="7"/>
        <v>0</v>
      </c>
      <c r="U14" s="12">
        <f t="shared" si="8"/>
        <v>0</v>
      </c>
      <c r="V14" s="126">
        <f t="shared" si="9"/>
        <v>0</v>
      </c>
      <c r="W14" s="51" t="str">
        <f t="shared" si="10"/>
        <v/>
      </c>
      <c r="X14" s="51" t="str">
        <f t="shared" si="11"/>
        <v/>
      </c>
      <c r="Y14" s="72">
        <f t="shared" si="12"/>
        <v>0</v>
      </c>
      <c r="Z14" s="72">
        <f t="shared" si="13"/>
        <v>0</v>
      </c>
      <c r="AA14" s="125" t="str">
        <f t="shared" si="14"/>
        <v/>
      </c>
      <c r="AB14" s="51">
        <f t="shared" si="15"/>
        <v>0</v>
      </c>
      <c r="AC14" s="55">
        <f t="shared" si="16"/>
        <v>0</v>
      </c>
      <c r="AD14" s="56">
        <f t="shared" si="17"/>
        <v>0</v>
      </c>
      <c r="AE14" s="57">
        <f t="shared" si="18"/>
        <v>0</v>
      </c>
      <c r="AF14" s="51">
        <f t="shared" si="19"/>
        <v>0</v>
      </c>
      <c r="AG14" s="55">
        <f t="shared" si="20"/>
        <v>0</v>
      </c>
      <c r="AH14" s="56">
        <f t="shared" si="21"/>
        <v>0</v>
      </c>
      <c r="AI14" s="57">
        <f t="shared" si="22"/>
        <v>0</v>
      </c>
      <c r="AJ14" s="76" t="str">
        <f t="shared" si="50"/>
        <v/>
      </c>
      <c r="AK14" s="76" t="str">
        <f t="shared" si="51"/>
        <v/>
      </c>
      <c r="AL14" s="76" t="str">
        <f t="shared" si="52"/>
        <v/>
      </c>
      <c r="AM14" s="76" t="str">
        <f t="shared" si="53"/>
        <v/>
      </c>
      <c r="AN14" s="76" t="str">
        <f t="shared" si="54"/>
        <v/>
      </c>
      <c r="AO14" s="76" t="str">
        <f t="shared" si="55"/>
        <v/>
      </c>
      <c r="AP14" s="76" t="str">
        <f t="shared" si="56"/>
        <v/>
      </c>
      <c r="AQ14" s="76" t="str">
        <f t="shared" si="57"/>
        <v/>
      </c>
      <c r="AR14" s="76" t="str">
        <f t="shared" si="58"/>
        <v/>
      </c>
      <c r="AS14" s="76" t="str">
        <f t="shared" si="59"/>
        <v/>
      </c>
      <c r="AT14" s="84" t="str">
        <f t="shared" si="60"/>
        <v/>
      </c>
      <c r="AU14" s="76" t="str">
        <f t="shared" si="61"/>
        <v/>
      </c>
      <c r="AV14" s="106" t="str">
        <f t="shared" si="62"/>
        <v/>
      </c>
      <c r="AW14" s="102" t="str">
        <f t="shared" si="63"/>
        <v/>
      </c>
      <c r="AX14" s="103" t="str">
        <f t="shared" si="64"/>
        <v/>
      </c>
      <c r="AY14" s="104" t="str">
        <f t="shared" si="65"/>
        <v/>
      </c>
      <c r="AZ14" s="101" t="str">
        <f t="shared" si="66"/>
        <v/>
      </c>
      <c r="BA14" s="102">
        <f t="shared" si="67"/>
        <v>0</v>
      </c>
      <c r="BB14" s="103">
        <f t="shared" si="68"/>
        <v>0</v>
      </c>
      <c r="BC14" s="104">
        <f t="shared" ref="BC14:BC42" si="79">IF(AY14=AW14,0,IF(AY14=AX14,0,AY14))</f>
        <v>0</v>
      </c>
      <c r="BD14" s="101">
        <f t="shared" si="70"/>
        <v>0</v>
      </c>
      <c r="BE14" s="77">
        <f t="shared" si="78"/>
        <v>3</v>
      </c>
      <c r="BF14" s="77">
        <f t="shared" si="24"/>
        <v>3</v>
      </c>
      <c r="BG14" s="77">
        <f t="shared" si="25"/>
        <v>3</v>
      </c>
      <c r="BH14" s="77">
        <f t="shared" si="26"/>
        <v>3</v>
      </c>
      <c r="BI14" s="57">
        <f t="shared" si="27"/>
        <v>2</v>
      </c>
      <c r="BJ14" s="57">
        <f t="shared" si="28"/>
        <v>2</v>
      </c>
      <c r="BK14" s="57">
        <f t="shared" si="29"/>
        <v>2</v>
      </c>
      <c r="BL14" s="57">
        <f t="shared" si="30"/>
        <v>2</v>
      </c>
      <c r="BM14" s="78">
        <f t="shared" si="71"/>
        <v>0</v>
      </c>
      <c r="BN14" s="78">
        <f t="shared" si="72"/>
        <v>2</v>
      </c>
      <c r="BO14" s="79">
        <f t="shared" si="31"/>
        <v>0</v>
      </c>
      <c r="BP14" s="79">
        <f t="shared" si="32"/>
        <v>0</v>
      </c>
      <c r="BQ14" s="79">
        <f t="shared" si="33"/>
        <v>0</v>
      </c>
      <c r="BR14" s="80">
        <f t="shared" si="34"/>
        <v>0</v>
      </c>
      <c r="BS14" s="80">
        <f t="shared" si="35"/>
        <v>0</v>
      </c>
      <c r="BT14" s="80">
        <f t="shared" si="36"/>
        <v>0</v>
      </c>
      <c r="BU14" s="81">
        <f t="shared" si="73"/>
        <v>0</v>
      </c>
      <c r="BV14" s="81">
        <f t="shared" si="37"/>
        <v>0</v>
      </c>
      <c r="BW14" s="87">
        <f t="shared" si="38"/>
        <v>0</v>
      </c>
      <c r="BX14" s="87">
        <f t="shared" si="39"/>
        <v>0</v>
      </c>
      <c r="BY14" s="87">
        <f t="shared" si="40"/>
        <v>0</v>
      </c>
      <c r="BZ14" s="86">
        <f t="shared" si="41"/>
        <v>0</v>
      </c>
      <c r="CA14" s="86">
        <f t="shared" si="42"/>
        <v>0</v>
      </c>
      <c r="CB14" s="86">
        <f t="shared" si="43"/>
        <v>0</v>
      </c>
      <c r="CC14" s="70">
        <f t="shared" si="44"/>
        <v>0</v>
      </c>
      <c r="CD14" s="70">
        <f t="shared" si="45"/>
        <v>0</v>
      </c>
      <c r="CE14" s="122">
        <f t="shared" si="74"/>
        <v>0</v>
      </c>
      <c r="CF14" s="89" t="str">
        <f t="shared" si="46"/>
        <v/>
      </c>
      <c r="CG14" s="78">
        <f t="shared" si="75"/>
        <v>0</v>
      </c>
      <c r="CI14" s="89" t="str">
        <f t="shared" si="47"/>
        <v/>
      </c>
      <c r="CJ14" s="78">
        <f t="shared" si="76"/>
        <v>0</v>
      </c>
      <c r="CL14" s="90">
        <f t="shared" si="48"/>
        <v>0</v>
      </c>
    </row>
    <row r="15" spans="1:116" ht="18" customHeight="1" thickBot="1">
      <c r="A15" s="36" t="s">
        <v>28</v>
      </c>
      <c r="B15" s="19">
        <v>8</v>
      </c>
      <c r="C15" s="31"/>
      <c r="D15" s="43"/>
      <c r="E15" s="44"/>
      <c r="F15" s="40"/>
      <c r="G15" s="1"/>
      <c r="H15" s="33"/>
      <c r="I15" s="39" t="str">
        <f t="shared" si="0"/>
        <v/>
      </c>
      <c r="J15" s="63" t="str">
        <f t="shared" si="1"/>
        <v/>
      </c>
      <c r="K15" s="74">
        <f t="shared" si="2"/>
        <v>0</v>
      </c>
      <c r="L15" s="75">
        <f t="shared" si="3"/>
        <v>0</v>
      </c>
      <c r="M15" s="75">
        <f t="shared" si="4"/>
        <v>0</v>
      </c>
      <c r="N15" s="75">
        <f t="shared" si="5"/>
        <v>0</v>
      </c>
      <c r="O15" s="98" t="str">
        <f t="shared" si="6"/>
        <v/>
      </c>
      <c r="P15" s="121"/>
      <c r="Q15" s="69" t="str">
        <f t="shared" si="49"/>
        <v/>
      </c>
      <c r="R15" s="54"/>
      <c r="S15" s="133"/>
      <c r="T15" s="12">
        <f t="shared" si="7"/>
        <v>0</v>
      </c>
      <c r="U15" s="12">
        <f t="shared" si="8"/>
        <v>0</v>
      </c>
      <c r="V15" s="126">
        <f t="shared" si="9"/>
        <v>0</v>
      </c>
      <c r="W15" s="51" t="str">
        <f t="shared" si="10"/>
        <v/>
      </c>
      <c r="X15" s="51" t="str">
        <f t="shared" si="11"/>
        <v/>
      </c>
      <c r="Y15" s="72">
        <f t="shared" si="12"/>
        <v>0</v>
      </c>
      <c r="Z15" s="72">
        <f t="shared" si="13"/>
        <v>0</v>
      </c>
      <c r="AA15" s="125" t="str">
        <f t="shared" si="14"/>
        <v/>
      </c>
      <c r="AB15" s="51">
        <f t="shared" si="15"/>
        <v>0</v>
      </c>
      <c r="AC15" s="55">
        <f t="shared" si="16"/>
        <v>0</v>
      </c>
      <c r="AD15" s="56">
        <f t="shared" si="17"/>
        <v>0</v>
      </c>
      <c r="AE15" s="57">
        <f t="shared" si="18"/>
        <v>0</v>
      </c>
      <c r="AF15" s="51">
        <f t="shared" si="19"/>
        <v>0</v>
      </c>
      <c r="AG15" s="55">
        <f t="shared" si="20"/>
        <v>0</v>
      </c>
      <c r="AH15" s="56">
        <f t="shared" si="21"/>
        <v>0</v>
      </c>
      <c r="AI15" s="57">
        <f t="shared" si="22"/>
        <v>0</v>
      </c>
      <c r="AJ15" s="76" t="str">
        <f t="shared" si="50"/>
        <v/>
      </c>
      <c r="AK15" s="76" t="str">
        <f t="shared" si="51"/>
        <v/>
      </c>
      <c r="AL15" s="76" t="str">
        <f t="shared" si="52"/>
        <v/>
      </c>
      <c r="AM15" s="76" t="str">
        <f t="shared" si="53"/>
        <v/>
      </c>
      <c r="AN15" s="76" t="str">
        <f t="shared" si="54"/>
        <v/>
      </c>
      <c r="AO15" s="76" t="str">
        <f t="shared" si="55"/>
        <v/>
      </c>
      <c r="AP15" s="76" t="str">
        <f t="shared" si="56"/>
        <v/>
      </c>
      <c r="AQ15" s="76" t="str">
        <f t="shared" si="57"/>
        <v/>
      </c>
      <c r="AR15" s="76" t="str">
        <f t="shared" si="58"/>
        <v/>
      </c>
      <c r="AS15" s="76" t="str">
        <f t="shared" si="59"/>
        <v/>
      </c>
      <c r="AT15" s="84" t="str">
        <f t="shared" si="60"/>
        <v/>
      </c>
      <c r="AU15" s="76" t="str">
        <f t="shared" si="61"/>
        <v/>
      </c>
      <c r="AV15" s="106" t="str">
        <f t="shared" si="62"/>
        <v/>
      </c>
      <c r="AW15" s="102" t="str">
        <f t="shared" si="63"/>
        <v/>
      </c>
      <c r="AX15" s="103" t="str">
        <f t="shared" si="64"/>
        <v/>
      </c>
      <c r="AY15" s="104" t="str">
        <f t="shared" si="65"/>
        <v/>
      </c>
      <c r="AZ15" s="101" t="str">
        <f t="shared" si="66"/>
        <v/>
      </c>
      <c r="BA15" s="102">
        <f t="shared" si="67"/>
        <v>0</v>
      </c>
      <c r="BB15" s="103">
        <f t="shared" si="68"/>
        <v>0</v>
      </c>
      <c r="BC15" s="104">
        <f t="shared" si="79"/>
        <v>0</v>
      </c>
      <c r="BD15" s="101">
        <f t="shared" si="70"/>
        <v>0</v>
      </c>
      <c r="BE15" s="77">
        <f t="shared" si="78"/>
        <v>3</v>
      </c>
      <c r="BF15" s="77">
        <f t="shared" si="24"/>
        <v>3</v>
      </c>
      <c r="BG15" s="77">
        <f t="shared" si="25"/>
        <v>3</v>
      </c>
      <c r="BH15" s="77">
        <f t="shared" si="26"/>
        <v>3</v>
      </c>
      <c r="BI15" s="57">
        <f t="shared" si="27"/>
        <v>2</v>
      </c>
      <c r="BJ15" s="57">
        <f t="shared" si="28"/>
        <v>2</v>
      </c>
      <c r="BK15" s="57">
        <f t="shared" si="29"/>
        <v>2</v>
      </c>
      <c r="BL15" s="57">
        <f t="shared" si="30"/>
        <v>2</v>
      </c>
      <c r="BM15" s="78">
        <f t="shared" si="71"/>
        <v>0</v>
      </c>
      <c r="BN15" s="78">
        <f t="shared" si="72"/>
        <v>2</v>
      </c>
      <c r="BO15" s="79">
        <f t="shared" si="31"/>
        <v>0</v>
      </c>
      <c r="BP15" s="79">
        <f t="shared" si="32"/>
        <v>0</v>
      </c>
      <c r="BQ15" s="79">
        <f t="shared" si="33"/>
        <v>0</v>
      </c>
      <c r="BR15" s="80">
        <f t="shared" si="34"/>
        <v>0</v>
      </c>
      <c r="BS15" s="80">
        <f t="shared" si="35"/>
        <v>0</v>
      </c>
      <c r="BT15" s="80">
        <f t="shared" si="36"/>
        <v>0</v>
      </c>
      <c r="BU15" s="81">
        <f t="shared" si="73"/>
        <v>0</v>
      </c>
      <c r="BV15" s="81">
        <f>IF(Y15&lt;-1,$BV$5,0)</f>
        <v>0</v>
      </c>
      <c r="BW15" s="87">
        <f t="shared" si="38"/>
        <v>0</v>
      </c>
      <c r="BX15" s="87">
        <f t="shared" si="39"/>
        <v>0</v>
      </c>
      <c r="BY15" s="87">
        <f t="shared" si="40"/>
        <v>0</v>
      </c>
      <c r="BZ15" s="86">
        <f t="shared" si="41"/>
        <v>0</v>
      </c>
      <c r="CA15" s="86">
        <f t="shared" si="42"/>
        <v>0</v>
      </c>
      <c r="CB15" s="86">
        <f t="shared" si="43"/>
        <v>0</v>
      </c>
      <c r="CC15" s="70">
        <f t="shared" si="44"/>
        <v>0</v>
      </c>
      <c r="CD15" s="70">
        <f t="shared" si="45"/>
        <v>0</v>
      </c>
      <c r="CE15" s="122">
        <f t="shared" si="74"/>
        <v>0</v>
      </c>
      <c r="CF15" s="89" t="str">
        <f t="shared" si="46"/>
        <v/>
      </c>
      <c r="CG15" s="78">
        <f t="shared" si="75"/>
        <v>0</v>
      </c>
      <c r="CI15" s="89" t="str">
        <f t="shared" si="47"/>
        <v/>
      </c>
      <c r="CJ15" s="78">
        <f t="shared" si="76"/>
        <v>0</v>
      </c>
      <c r="CL15" s="90">
        <f t="shared" si="48"/>
        <v>0</v>
      </c>
    </row>
    <row r="16" spans="1:116" ht="18" customHeight="1" thickBot="1">
      <c r="A16" s="36" t="s">
        <v>28</v>
      </c>
      <c r="B16" s="19">
        <v>9</v>
      </c>
      <c r="C16" s="31"/>
      <c r="D16" s="43"/>
      <c r="E16" s="44"/>
      <c r="F16" s="40"/>
      <c r="G16" s="1"/>
      <c r="H16" s="33"/>
      <c r="I16" s="39" t="str">
        <f t="shared" si="0"/>
        <v/>
      </c>
      <c r="J16" s="63" t="str">
        <f t="shared" si="1"/>
        <v/>
      </c>
      <c r="K16" s="74">
        <f t="shared" si="2"/>
        <v>0</v>
      </c>
      <c r="L16" s="75">
        <f t="shared" si="3"/>
        <v>0</v>
      </c>
      <c r="M16" s="75">
        <f t="shared" si="4"/>
        <v>0</v>
      </c>
      <c r="N16" s="75">
        <f t="shared" si="5"/>
        <v>0</v>
      </c>
      <c r="O16" s="98" t="str">
        <f t="shared" si="6"/>
        <v/>
      </c>
      <c r="P16" s="121"/>
      <c r="Q16" s="69" t="str">
        <f t="shared" si="49"/>
        <v/>
      </c>
      <c r="R16" s="54"/>
      <c r="S16" s="129">
        <v>5</v>
      </c>
      <c r="T16" s="12">
        <f t="shared" si="7"/>
        <v>0</v>
      </c>
      <c r="U16" s="12">
        <f t="shared" si="8"/>
        <v>0</v>
      </c>
      <c r="V16" s="126">
        <f t="shared" si="9"/>
        <v>0</v>
      </c>
      <c r="W16" s="51" t="str">
        <f t="shared" si="10"/>
        <v/>
      </c>
      <c r="X16" s="51" t="str">
        <f t="shared" si="11"/>
        <v/>
      </c>
      <c r="Y16" s="72">
        <f t="shared" si="12"/>
        <v>0</v>
      </c>
      <c r="Z16" s="72">
        <f t="shared" si="13"/>
        <v>0</v>
      </c>
      <c r="AA16" s="125" t="str">
        <f t="shared" si="14"/>
        <v/>
      </c>
      <c r="AB16" s="51">
        <f t="shared" si="15"/>
        <v>0</v>
      </c>
      <c r="AC16" s="55">
        <f t="shared" si="16"/>
        <v>0</v>
      </c>
      <c r="AD16" s="56">
        <f t="shared" si="17"/>
        <v>0</v>
      </c>
      <c r="AE16" s="57">
        <f t="shared" si="18"/>
        <v>0</v>
      </c>
      <c r="AF16" s="51">
        <f t="shared" si="19"/>
        <v>0</v>
      </c>
      <c r="AG16" s="55">
        <f t="shared" si="20"/>
        <v>0</v>
      </c>
      <c r="AH16" s="56">
        <f t="shared" si="21"/>
        <v>0</v>
      </c>
      <c r="AI16" s="57">
        <f t="shared" si="22"/>
        <v>0</v>
      </c>
      <c r="AJ16" s="76" t="str">
        <f t="shared" si="50"/>
        <v/>
      </c>
      <c r="AK16" s="76" t="str">
        <f t="shared" si="51"/>
        <v/>
      </c>
      <c r="AL16" s="76" t="str">
        <f t="shared" si="52"/>
        <v/>
      </c>
      <c r="AM16" s="76" t="str">
        <f t="shared" si="53"/>
        <v/>
      </c>
      <c r="AN16" s="76" t="str">
        <f t="shared" si="54"/>
        <v/>
      </c>
      <c r="AO16" s="76" t="str">
        <f t="shared" si="55"/>
        <v/>
      </c>
      <c r="AP16" s="76" t="str">
        <f t="shared" si="56"/>
        <v/>
      </c>
      <c r="AQ16" s="76" t="str">
        <f t="shared" si="57"/>
        <v/>
      </c>
      <c r="AR16" s="76" t="str">
        <f t="shared" si="58"/>
        <v/>
      </c>
      <c r="AS16" s="76" t="str">
        <f t="shared" si="59"/>
        <v/>
      </c>
      <c r="AT16" s="84" t="str">
        <f t="shared" si="60"/>
        <v/>
      </c>
      <c r="AU16" s="76" t="str">
        <f t="shared" si="61"/>
        <v/>
      </c>
      <c r="AV16" s="106" t="str">
        <f t="shared" si="62"/>
        <v/>
      </c>
      <c r="AW16" s="102" t="str">
        <f t="shared" si="63"/>
        <v/>
      </c>
      <c r="AX16" s="103" t="str">
        <f t="shared" si="64"/>
        <v/>
      </c>
      <c r="AY16" s="104" t="str">
        <f t="shared" si="65"/>
        <v/>
      </c>
      <c r="AZ16" s="101" t="str">
        <f t="shared" si="66"/>
        <v/>
      </c>
      <c r="BA16" s="102">
        <f t="shared" si="67"/>
        <v>0</v>
      </c>
      <c r="BB16" s="103">
        <f t="shared" si="68"/>
        <v>0</v>
      </c>
      <c r="BC16" s="104">
        <f t="shared" si="79"/>
        <v>0</v>
      </c>
      <c r="BD16" s="101">
        <f t="shared" si="70"/>
        <v>0</v>
      </c>
      <c r="BE16" s="77">
        <f t="shared" si="78"/>
        <v>3</v>
      </c>
      <c r="BF16" s="77">
        <f t="shared" si="24"/>
        <v>3</v>
      </c>
      <c r="BG16" s="77">
        <f t="shared" si="25"/>
        <v>3</v>
      </c>
      <c r="BH16" s="77">
        <f t="shared" si="26"/>
        <v>3</v>
      </c>
      <c r="BI16" s="57">
        <f t="shared" si="27"/>
        <v>2</v>
      </c>
      <c r="BJ16" s="57">
        <f t="shared" si="28"/>
        <v>2</v>
      </c>
      <c r="BK16" s="57">
        <f t="shared" si="29"/>
        <v>2</v>
      </c>
      <c r="BL16" s="57">
        <f t="shared" si="30"/>
        <v>2</v>
      </c>
      <c r="BM16" s="78">
        <f t="shared" si="71"/>
        <v>0</v>
      </c>
      <c r="BN16" s="78">
        <f t="shared" si="72"/>
        <v>2</v>
      </c>
      <c r="BO16" s="79">
        <f t="shared" si="31"/>
        <v>0</v>
      </c>
      <c r="BP16" s="79">
        <f t="shared" si="32"/>
        <v>0</v>
      </c>
      <c r="BQ16" s="79">
        <f t="shared" si="33"/>
        <v>0</v>
      </c>
      <c r="BR16" s="80">
        <f t="shared" si="34"/>
        <v>0</v>
      </c>
      <c r="BS16" s="80">
        <f t="shared" si="35"/>
        <v>0</v>
      </c>
      <c r="BT16" s="80">
        <f t="shared" si="36"/>
        <v>0</v>
      </c>
      <c r="BU16" s="81">
        <f t="shared" si="73"/>
        <v>0</v>
      </c>
      <c r="BV16" s="81">
        <f t="shared" si="37"/>
        <v>0</v>
      </c>
      <c r="BW16" s="87">
        <f t="shared" si="38"/>
        <v>0</v>
      </c>
      <c r="BX16" s="87">
        <f t="shared" si="39"/>
        <v>0</v>
      </c>
      <c r="BY16" s="87">
        <f t="shared" si="40"/>
        <v>0</v>
      </c>
      <c r="BZ16" s="86">
        <f t="shared" si="41"/>
        <v>0</v>
      </c>
      <c r="CA16" s="86">
        <f t="shared" si="42"/>
        <v>0</v>
      </c>
      <c r="CB16" s="86">
        <f t="shared" si="43"/>
        <v>0</v>
      </c>
      <c r="CC16" s="70">
        <f t="shared" si="44"/>
        <v>0</v>
      </c>
      <c r="CD16" s="70">
        <f t="shared" si="45"/>
        <v>0</v>
      </c>
      <c r="CE16" s="122">
        <f t="shared" si="74"/>
        <v>0</v>
      </c>
      <c r="CF16" s="89" t="str">
        <f t="shared" si="46"/>
        <v/>
      </c>
      <c r="CG16" s="78">
        <f t="shared" si="75"/>
        <v>0</v>
      </c>
      <c r="CI16" s="89" t="str">
        <f t="shared" si="47"/>
        <v/>
      </c>
      <c r="CJ16" s="78">
        <f t="shared" si="76"/>
        <v>0</v>
      </c>
      <c r="CL16" s="90">
        <f t="shared" si="48"/>
        <v>0</v>
      </c>
    </row>
    <row r="17" spans="1:90" ht="18" customHeight="1" thickBot="1">
      <c r="A17" s="36" t="s">
        <v>28</v>
      </c>
      <c r="B17" s="19">
        <v>10</v>
      </c>
      <c r="C17" s="31"/>
      <c r="D17" s="43"/>
      <c r="E17" s="44"/>
      <c r="F17" s="40"/>
      <c r="G17" s="1"/>
      <c r="H17" s="33"/>
      <c r="I17" s="39" t="str">
        <f t="shared" si="0"/>
        <v/>
      </c>
      <c r="J17" s="63" t="str">
        <f t="shared" si="1"/>
        <v/>
      </c>
      <c r="K17" s="74">
        <f t="shared" si="2"/>
        <v>0</v>
      </c>
      <c r="L17" s="75">
        <f t="shared" si="3"/>
        <v>0</v>
      </c>
      <c r="M17" s="75">
        <f t="shared" si="4"/>
        <v>0</v>
      </c>
      <c r="N17" s="75">
        <f t="shared" si="5"/>
        <v>0</v>
      </c>
      <c r="O17" s="98" t="str">
        <f t="shared" si="6"/>
        <v/>
      </c>
      <c r="P17" s="121"/>
      <c r="Q17" s="69" t="str">
        <f t="shared" si="49"/>
        <v/>
      </c>
      <c r="R17" s="54"/>
      <c r="S17" s="133"/>
      <c r="T17" s="12">
        <f t="shared" si="7"/>
        <v>0</v>
      </c>
      <c r="U17" s="12">
        <f t="shared" si="8"/>
        <v>0</v>
      </c>
      <c r="V17" s="126">
        <f t="shared" si="9"/>
        <v>0</v>
      </c>
      <c r="W17" s="51" t="str">
        <f t="shared" si="10"/>
        <v/>
      </c>
      <c r="X17" s="51" t="str">
        <f t="shared" si="11"/>
        <v/>
      </c>
      <c r="Y17" s="72">
        <f t="shared" si="12"/>
        <v>0</v>
      </c>
      <c r="Z17" s="72">
        <f t="shared" si="13"/>
        <v>0</v>
      </c>
      <c r="AA17" s="125" t="str">
        <f t="shared" si="14"/>
        <v/>
      </c>
      <c r="AB17" s="51">
        <f t="shared" si="15"/>
        <v>0</v>
      </c>
      <c r="AC17" s="55">
        <f t="shared" si="16"/>
        <v>0</v>
      </c>
      <c r="AD17" s="56">
        <f t="shared" si="17"/>
        <v>0</v>
      </c>
      <c r="AE17" s="57">
        <f t="shared" si="18"/>
        <v>0</v>
      </c>
      <c r="AF17" s="51">
        <f t="shared" si="19"/>
        <v>0</v>
      </c>
      <c r="AG17" s="55">
        <f t="shared" si="20"/>
        <v>0</v>
      </c>
      <c r="AH17" s="56">
        <f t="shared" si="21"/>
        <v>0</v>
      </c>
      <c r="AI17" s="57">
        <f t="shared" si="22"/>
        <v>0</v>
      </c>
      <c r="AJ17" s="76" t="str">
        <f t="shared" si="50"/>
        <v/>
      </c>
      <c r="AK17" s="76" t="str">
        <f t="shared" si="51"/>
        <v/>
      </c>
      <c r="AL17" s="76" t="str">
        <f t="shared" si="52"/>
        <v/>
      </c>
      <c r="AM17" s="76" t="str">
        <f t="shared" si="53"/>
        <v/>
      </c>
      <c r="AN17" s="76" t="str">
        <f t="shared" si="54"/>
        <v/>
      </c>
      <c r="AO17" s="76" t="str">
        <f t="shared" si="55"/>
        <v/>
      </c>
      <c r="AP17" s="76" t="str">
        <f t="shared" si="56"/>
        <v/>
      </c>
      <c r="AQ17" s="76" t="str">
        <f t="shared" si="57"/>
        <v/>
      </c>
      <c r="AR17" s="76" t="str">
        <f t="shared" si="58"/>
        <v/>
      </c>
      <c r="AS17" s="76" t="str">
        <f t="shared" si="59"/>
        <v/>
      </c>
      <c r="AT17" s="84" t="str">
        <f t="shared" si="60"/>
        <v/>
      </c>
      <c r="AU17" s="76" t="str">
        <f t="shared" si="61"/>
        <v/>
      </c>
      <c r="AV17" s="106" t="str">
        <f t="shared" si="62"/>
        <v/>
      </c>
      <c r="AW17" s="102" t="str">
        <f t="shared" si="63"/>
        <v/>
      </c>
      <c r="AX17" s="103" t="str">
        <f t="shared" si="64"/>
        <v/>
      </c>
      <c r="AY17" s="104" t="str">
        <f t="shared" si="65"/>
        <v/>
      </c>
      <c r="AZ17" s="101" t="str">
        <f t="shared" si="66"/>
        <v/>
      </c>
      <c r="BA17" s="102">
        <f t="shared" si="67"/>
        <v>0</v>
      </c>
      <c r="BB17" s="103">
        <f t="shared" si="68"/>
        <v>0</v>
      </c>
      <c r="BC17" s="104">
        <f t="shared" si="79"/>
        <v>0</v>
      </c>
      <c r="BD17" s="101">
        <f t="shared" si="70"/>
        <v>0</v>
      </c>
      <c r="BE17" s="77">
        <f t="shared" si="78"/>
        <v>3</v>
      </c>
      <c r="BF17" s="77">
        <f t="shared" si="24"/>
        <v>3</v>
      </c>
      <c r="BG17" s="77">
        <f t="shared" si="25"/>
        <v>3</v>
      </c>
      <c r="BH17" s="77">
        <f t="shared" si="26"/>
        <v>3</v>
      </c>
      <c r="BI17" s="57">
        <f t="shared" si="27"/>
        <v>2</v>
      </c>
      <c r="BJ17" s="57">
        <f t="shared" si="28"/>
        <v>2</v>
      </c>
      <c r="BK17" s="57">
        <f t="shared" si="29"/>
        <v>2</v>
      </c>
      <c r="BL17" s="57">
        <f t="shared" si="30"/>
        <v>2</v>
      </c>
      <c r="BM17" s="78">
        <f t="shared" si="71"/>
        <v>0</v>
      </c>
      <c r="BN17" s="78">
        <f t="shared" si="72"/>
        <v>2</v>
      </c>
      <c r="BO17" s="79">
        <f t="shared" si="31"/>
        <v>0</v>
      </c>
      <c r="BP17" s="79">
        <f t="shared" si="32"/>
        <v>0</v>
      </c>
      <c r="BQ17" s="79">
        <f t="shared" si="33"/>
        <v>0</v>
      </c>
      <c r="BR17" s="80">
        <f t="shared" si="34"/>
        <v>0</v>
      </c>
      <c r="BS17" s="80">
        <f t="shared" si="35"/>
        <v>0</v>
      </c>
      <c r="BT17" s="80">
        <f t="shared" si="36"/>
        <v>0</v>
      </c>
      <c r="BU17" s="81">
        <f t="shared" si="73"/>
        <v>0</v>
      </c>
      <c r="BV17" s="81">
        <f t="shared" si="37"/>
        <v>0</v>
      </c>
      <c r="BW17" s="87">
        <f t="shared" si="38"/>
        <v>0</v>
      </c>
      <c r="BX17" s="87">
        <f t="shared" si="39"/>
        <v>0</v>
      </c>
      <c r="BY17" s="87">
        <f t="shared" si="40"/>
        <v>0</v>
      </c>
      <c r="BZ17" s="86">
        <f t="shared" si="41"/>
        <v>0</v>
      </c>
      <c r="CA17" s="86">
        <f t="shared" si="42"/>
        <v>0</v>
      </c>
      <c r="CB17" s="86">
        <f t="shared" si="43"/>
        <v>0</v>
      </c>
      <c r="CC17" s="70">
        <f t="shared" si="44"/>
        <v>0</v>
      </c>
      <c r="CD17" s="70">
        <f t="shared" si="45"/>
        <v>0</v>
      </c>
      <c r="CE17" s="122">
        <f t="shared" si="74"/>
        <v>0</v>
      </c>
      <c r="CF17" s="89" t="str">
        <f t="shared" si="46"/>
        <v/>
      </c>
      <c r="CG17" s="78">
        <f t="shared" si="75"/>
        <v>0</v>
      </c>
      <c r="CI17" s="89" t="str">
        <f t="shared" si="47"/>
        <v/>
      </c>
      <c r="CJ17" s="78">
        <f t="shared" si="76"/>
        <v>0</v>
      </c>
      <c r="CL17" s="90">
        <f t="shared" si="48"/>
        <v>0</v>
      </c>
    </row>
    <row r="18" spans="1:90" ht="18" customHeight="1" thickBot="1">
      <c r="A18" s="36" t="s">
        <v>28</v>
      </c>
      <c r="B18" s="19">
        <v>11</v>
      </c>
      <c r="C18" s="31"/>
      <c r="D18" s="43"/>
      <c r="E18" s="44"/>
      <c r="F18" s="40"/>
      <c r="G18" s="1"/>
      <c r="H18" s="33"/>
      <c r="I18" s="39" t="str">
        <f t="shared" si="0"/>
        <v/>
      </c>
      <c r="J18" s="63" t="str">
        <f t="shared" si="1"/>
        <v/>
      </c>
      <c r="K18" s="74">
        <f t="shared" si="2"/>
        <v>0</v>
      </c>
      <c r="L18" s="75">
        <f t="shared" si="3"/>
        <v>0</v>
      </c>
      <c r="M18" s="75">
        <f t="shared" si="4"/>
        <v>0</v>
      </c>
      <c r="N18" s="75">
        <f t="shared" si="5"/>
        <v>0</v>
      </c>
      <c r="O18" s="98" t="str">
        <f t="shared" si="6"/>
        <v/>
      </c>
      <c r="P18" s="121"/>
      <c r="Q18" s="69" t="str">
        <f t="shared" si="49"/>
        <v/>
      </c>
      <c r="R18" s="54"/>
      <c r="S18" s="133"/>
      <c r="T18" s="12">
        <f t="shared" si="7"/>
        <v>0</v>
      </c>
      <c r="U18" s="12">
        <f t="shared" si="8"/>
        <v>0</v>
      </c>
      <c r="V18" s="126">
        <f t="shared" si="9"/>
        <v>0</v>
      </c>
      <c r="W18" s="51" t="str">
        <f t="shared" si="10"/>
        <v/>
      </c>
      <c r="X18" s="51" t="str">
        <f t="shared" si="11"/>
        <v/>
      </c>
      <c r="Y18" s="72">
        <f t="shared" si="12"/>
        <v>0</v>
      </c>
      <c r="Z18" s="72">
        <f t="shared" si="13"/>
        <v>0</v>
      </c>
      <c r="AA18" s="125" t="str">
        <f t="shared" si="14"/>
        <v/>
      </c>
      <c r="AB18" s="51">
        <f t="shared" si="15"/>
        <v>0</v>
      </c>
      <c r="AC18" s="55">
        <f t="shared" si="16"/>
        <v>0</v>
      </c>
      <c r="AD18" s="56">
        <f t="shared" si="17"/>
        <v>0</v>
      </c>
      <c r="AE18" s="57">
        <f t="shared" si="18"/>
        <v>0</v>
      </c>
      <c r="AF18" s="51">
        <f t="shared" si="19"/>
        <v>0</v>
      </c>
      <c r="AG18" s="55">
        <f t="shared" si="20"/>
        <v>0</v>
      </c>
      <c r="AH18" s="56">
        <f t="shared" si="21"/>
        <v>0</v>
      </c>
      <c r="AI18" s="57">
        <f t="shared" si="22"/>
        <v>0</v>
      </c>
      <c r="AJ18" s="76" t="str">
        <f t="shared" si="50"/>
        <v/>
      </c>
      <c r="AK18" s="76" t="str">
        <f t="shared" si="51"/>
        <v/>
      </c>
      <c r="AL18" s="76" t="str">
        <f t="shared" si="52"/>
        <v/>
      </c>
      <c r="AM18" s="76" t="str">
        <f t="shared" si="53"/>
        <v/>
      </c>
      <c r="AN18" s="76" t="str">
        <f t="shared" si="54"/>
        <v/>
      </c>
      <c r="AO18" s="76" t="str">
        <f t="shared" si="55"/>
        <v/>
      </c>
      <c r="AP18" s="76" t="str">
        <f t="shared" si="56"/>
        <v/>
      </c>
      <c r="AQ18" s="76" t="str">
        <f t="shared" si="57"/>
        <v/>
      </c>
      <c r="AR18" s="76" t="str">
        <f t="shared" si="58"/>
        <v/>
      </c>
      <c r="AS18" s="76" t="str">
        <f t="shared" si="59"/>
        <v/>
      </c>
      <c r="AT18" s="84" t="str">
        <f t="shared" si="60"/>
        <v/>
      </c>
      <c r="AU18" s="76" t="str">
        <f t="shared" si="61"/>
        <v/>
      </c>
      <c r="AV18" s="106" t="str">
        <f t="shared" si="62"/>
        <v/>
      </c>
      <c r="AW18" s="102" t="str">
        <f t="shared" si="63"/>
        <v/>
      </c>
      <c r="AX18" s="103" t="str">
        <f t="shared" si="64"/>
        <v/>
      </c>
      <c r="AY18" s="104" t="str">
        <f t="shared" si="65"/>
        <v/>
      </c>
      <c r="AZ18" s="101" t="str">
        <f t="shared" si="66"/>
        <v/>
      </c>
      <c r="BA18" s="102">
        <f t="shared" si="67"/>
        <v>0</v>
      </c>
      <c r="BB18" s="103">
        <f t="shared" si="68"/>
        <v>0</v>
      </c>
      <c r="BC18" s="104">
        <f t="shared" si="79"/>
        <v>0</v>
      </c>
      <c r="BD18" s="101">
        <f t="shared" si="70"/>
        <v>0</v>
      </c>
      <c r="BE18" s="77">
        <f t="shared" si="78"/>
        <v>3</v>
      </c>
      <c r="BF18" s="77">
        <f t="shared" si="24"/>
        <v>3</v>
      </c>
      <c r="BG18" s="77">
        <f t="shared" si="25"/>
        <v>3</v>
      </c>
      <c r="BH18" s="77">
        <f t="shared" si="26"/>
        <v>3</v>
      </c>
      <c r="BI18" s="57">
        <f t="shared" si="27"/>
        <v>2</v>
      </c>
      <c r="BJ18" s="57">
        <f t="shared" si="28"/>
        <v>2</v>
      </c>
      <c r="BK18" s="57">
        <f t="shared" si="29"/>
        <v>2</v>
      </c>
      <c r="BL18" s="57">
        <f t="shared" si="30"/>
        <v>2</v>
      </c>
      <c r="BM18" s="78">
        <f t="shared" si="71"/>
        <v>0</v>
      </c>
      <c r="BN18" s="78">
        <f t="shared" si="72"/>
        <v>2</v>
      </c>
      <c r="BO18" s="79">
        <f t="shared" si="31"/>
        <v>0</v>
      </c>
      <c r="BP18" s="79">
        <f t="shared" si="32"/>
        <v>0</v>
      </c>
      <c r="BQ18" s="79">
        <f t="shared" si="33"/>
        <v>0</v>
      </c>
      <c r="BR18" s="80">
        <f t="shared" si="34"/>
        <v>0</v>
      </c>
      <c r="BS18" s="80">
        <f t="shared" si="35"/>
        <v>0</v>
      </c>
      <c r="BT18" s="80">
        <f t="shared" si="36"/>
        <v>0</v>
      </c>
      <c r="BU18" s="81">
        <f t="shared" si="73"/>
        <v>0</v>
      </c>
      <c r="BV18" s="81">
        <f t="shared" si="37"/>
        <v>0</v>
      </c>
      <c r="BW18" s="87">
        <f t="shared" si="38"/>
        <v>0</v>
      </c>
      <c r="BX18" s="87">
        <f t="shared" si="39"/>
        <v>0</v>
      </c>
      <c r="BY18" s="87">
        <f t="shared" si="40"/>
        <v>0</v>
      </c>
      <c r="BZ18" s="86">
        <f t="shared" si="41"/>
        <v>0</v>
      </c>
      <c r="CA18" s="86">
        <f t="shared" si="42"/>
        <v>0</v>
      </c>
      <c r="CB18" s="86">
        <f t="shared" si="43"/>
        <v>0</v>
      </c>
      <c r="CC18" s="70">
        <f t="shared" si="44"/>
        <v>0</v>
      </c>
      <c r="CD18" s="70">
        <f t="shared" si="45"/>
        <v>0</v>
      </c>
      <c r="CE18" s="122">
        <f t="shared" si="74"/>
        <v>0</v>
      </c>
      <c r="CF18" s="89" t="str">
        <f t="shared" si="46"/>
        <v/>
      </c>
      <c r="CG18" s="78">
        <f t="shared" si="75"/>
        <v>0</v>
      </c>
      <c r="CI18" s="89" t="str">
        <f t="shared" si="47"/>
        <v/>
      </c>
      <c r="CJ18" s="78">
        <f t="shared" si="76"/>
        <v>0</v>
      </c>
      <c r="CL18" s="90">
        <f t="shared" si="48"/>
        <v>0</v>
      </c>
    </row>
    <row r="19" spans="1:90" ht="18" customHeight="1" thickBot="1">
      <c r="A19" s="36" t="s">
        <v>28</v>
      </c>
      <c r="B19" s="19">
        <v>12</v>
      </c>
      <c r="C19" s="31"/>
      <c r="D19" s="43"/>
      <c r="E19" s="44"/>
      <c r="F19" s="40"/>
      <c r="G19" s="1"/>
      <c r="H19" s="33"/>
      <c r="I19" s="39" t="str">
        <f t="shared" si="0"/>
        <v/>
      </c>
      <c r="J19" s="63" t="str">
        <f t="shared" si="1"/>
        <v/>
      </c>
      <c r="K19" s="74">
        <f t="shared" si="2"/>
        <v>0</v>
      </c>
      <c r="L19" s="75">
        <f t="shared" si="3"/>
        <v>0</v>
      </c>
      <c r="M19" s="75">
        <f t="shared" si="4"/>
        <v>0</v>
      </c>
      <c r="N19" s="75">
        <f t="shared" si="5"/>
        <v>0</v>
      </c>
      <c r="O19" s="98" t="str">
        <f t="shared" si="6"/>
        <v/>
      </c>
      <c r="P19" s="121"/>
      <c r="Q19" s="69" t="str">
        <f t="shared" si="49"/>
        <v/>
      </c>
      <c r="R19" s="54"/>
      <c r="S19" s="133"/>
      <c r="T19" s="12">
        <f t="shared" si="7"/>
        <v>0</v>
      </c>
      <c r="U19" s="12">
        <f t="shared" si="8"/>
        <v>0</v>
      </c>
      <c r="V19" s="126">
        <f t="shared" si="9"/>
        <v>0</v>
      </c>
      <c r="W19" s="51" t="str">
        <f t="shared" si="10"/>
        <v/>
      </c>
      <c r="X19" s="51" t="str">
        <f t="shared" si="11"/>
        <v/>
      </c>
      <c r="Y19" s="72">
        <f t="shared" si="12"/>
        <v>0</v>
      </c>
      <c r="Z19" s="72">
        <f t="shared" si="13"/>
        <v>0</v>
      </c>
      <c r="AA19" s="125" t="str">
        <f t="shared" si="14"/>
        <v/>
      </c>
      <c r="AB19" s="51">
        <f t="shared" si="15"/>
        <v>0</v>
      </c>
      <c r="AC19" s="55">
        <f t="shared" si="16"/>
        <v>0</v>
      </c>
      <c r="AD19" s="56">
        <f t="shared" si="17"/>
        <v>0</v>
      </c>
      <c r="AE19" s="57">
        <f t="shared" si="18"/>
        <v>0</v>
      </c>
      <c r="AF19" s="51">
        <f t="shared" si="19"/>
        <v>0</v>
      </c>
      <c r="AG19" s="55">
        <f t="shared" si="20"/>
        <v>0</v>
      </c>
      <c r="AH19" s="56">
        <f t="shared" si="21"/>
        <v>0</v>
      </c>
      <c r="AI19" s="57">
        <f t="shared" si="22"/>
        <v>0</v>
      </c>
      <c r="AJ19" s="76" t="str">
        <f t="shared" si="50"/>
        <v/>
      </c>
      <c r="AK19" s="76" t="str">
        <f t="shared" si="51"/>
        <v/>
      </c>
      <c r="AL19" s="76" t="str">
        <f t="shared" si="52"/>
        <v/>
      </c>
      <c r="AM19" s="76" t="str">
        <f t="shared" si="53"/>
        <v/>
      </c>
      <c r="AN19" s="76" t="str">
        <f t="shared" si="54"/>
        <v/>
      </c>
      <c r="AO19" s="76" t="str">
        <f t="shared" si="55"/>
        <v/>
      </c>
      <c r="AP19" s="76" t="str">
        <f t="shared" si="56"/>
        <v/>
      </c>
      <c r="AQ19" s="76" t="str">
        <f t="shared" si="57"/>
        <v/>
      </c>
      <c r="AR19" s="76" t="str">
        <f t="shared" si="58"/>
        <v/>
      </c>
      <c r="AS19" s="76" t="str">
        <f t="shared" si="59"/>
        <v/>
      </c>
      <c r="AT19" s="84" t="str">
        <f t="shared" si="60"/>
        <v/>
      </c>
      <c r="AU19" s="76" t="str">
        <f t="shared" si="61"/>
        <v/>
      </c>
      <c r="AV19" s="106" t="str">
        <f t="shared" si="62"/>
        <v/>
      </c>
      <c r="AW19" s="102" t="str">
        <f t="shared" si="63"/>
        <v/>
      </c>
      <c r="AX19" s="103" t="str">
        <f t="shared" si="64"/>
        <v/>
      </c>
      <c r="AY19" s="104" t="str">
        <f t="shared" si="65"/>
        <v/>
      </c>
      <c r="AZ19" s="101" t="str">
        <f t="shared" si="66"/>
        <v/>
      </c>
      <c r="BA19" s="102">
        <f t="shared" si="67"/>
        <v>0</v>
      </c>
      <c r="BB19" s="103">
        <f t="shared" si="68"/>
        <v>0</v>
      </c>
      <c r="BC19" s="104">
        <f t="shared" si="79"/>
        <v>0</v>
      </c>
      <c r="BD19" s="101">
        <f t="shared" si="70"/>
        <v>0</v>
      </c>
      <c r="BE19" s="77">
        <f t="shared" si="78"/>
        <v>3</v>
      </c>
      <c r="BF19" s="77">
        <f t="shared" si="24"/>
        <v>3</v>
      </c>
      <c r="BG19" s="77">
        <f t="shared" si="25"/>
        <v>3</v>
      </c>
      <c r="BH19" s="77">
        <f t="shared" si="26"/>
        <v>3</v>
      </c>
      <c r="BI19" s="57">
        <f t="shared" si="27"/>
        <v>2</v>
      </c>
      <c r="BJ19" s="57">
        <f t="shared" si="28"/>
        <v>2</v>
      </c>
      <c r="BK19" s="57">
        <f t="shared" si="29"/>
        <v>2</v>
      </c>
      <c r="BL19" s="57">
        <f t="shared" si="30"/>
        <v>2</v>
      </c>
      <c r="BM19" s="78">
        <f t="shared" si="71"/>
        <v>0</v>
      </c>
      <c r="BN19" s="78">
        <f t="shared" si="72"/>
        <v>2</v>
      </c>
      <c r="BO19" s="79">
        <f t="shared" si="31"/>
        <v>0</v>
      </c>
      <c r="BP19" s="79">
        <f t="shared" si="32"/>
        <v>0</v>
      </c>
      <c r="BQ19" s="79">
        <f t="shared" si="33"/>
        <v>0</v>
      </c>
      <c r="BR19" s="80">
        <f t="shared" si="34"/>
        <v>0</v>
      </c>
      <c r="BS19" s="80">
        <f t="shared" si="35"/>
        <v>0</v>
      </c>
      <c r="BT19" s="80">
        <f t="shared" si="36"/>
        <v>0</v>
      </c>
      <c r="BU19" s="81">
        <f t="shared" si="73"/>
        <v>0</v>
      </c>
      <c r="BV19" s="81">
        <f t="shared" si="37"/>
        <v>0</v>
      </c>
      <c r="BW19" s="87">
        <f t="shared" si="38"/>
        <v>0</v>
      </c>
      <c r="BX19" s="87">
        <f t="shared" si="39"/>
        <v>0</v>
      </c>
      <c r="BY19" s="87">
        <f t="shared" si="40"/>
        <v>0</v>
      </c>
      <c r="BZ19" s="86">
        <f t="shared" si="41"/>
        <v>0</v>
      </c>
      <c r="CA19" s="86">
        <f t="shared" si="42"/>
        <v>0</v>
      </c>
      <c r="CB19" s="86">
        <f t="shared" si="43"/>
        <v>0</v>
      </c>
      <c r="CC19" s="70">
        <f t="shared" si="44"/>
        <v>0</v>
      </c>
      <c r="CD19" s="70">
        <f t="shared" si="45"/>
        <v>0</v>
      </c>
      <c r="CE19" s="122">
        <f t="shared" si="74"/>
        <v>0</v>
      </c>
      <c r="CF19" s="89" t="str">
        <f t="shared" si="46"/>
        <v/>
      </c>
      <c r="CG19" s="78">
        <f t="shared" si="75"/>
        <v>0</v>
      </c>
      <c r="CI19" s="89" t="str">
        <f t="shared" si="47"/>
        <v/>
      </c>
      <c r="CJ19" s="78">
        <f t="shared" si="76"/>
        <v>0</v>
      </c>
      <c r="CL19" s="90">
        <f t="shared" si="48"/>
        <v>0</v>
      </c>
    </row>
    <row r="20" spans="1:90" ht="18" customHeight="1" thickBot="1">
      <c r="A20" s="36" t="s">
        <v>28</v>
      </c>
      <c r="B20" s="19">
        <v>13</v>
      </c>
      <c r="C20" s="31"/>
      <c r="D20" s="43"/>
      <c r="E20" s="44"/>
      <c r="F20" s="40"/>
      <c r="G20" s="1"/>
      <c r="H20" s="33"/>
      <c r="I20" s="39" t="str">
        <f t="shared" si="0"/>
        <v/>
      </c>
      <c r="J20" s="63" t="str">
        <f t="shared" si="1"/>
        <v/>
      </c>
      <c r="K20" s="74">
        <f t="shared" si="2"/>
        <v>0</v>
      </c>
      <c r="L20" s="75">
        <f t="shared" si="3"/>
        <v>0</v>
      </c>
      <c r="M20" s="75">
        <f t="shared" si="4"/>
        <v>0</v>
      </c>
      <c r="N20" s="75">
        <f t="shared" si="5"/>
        <v>0</v>
      </c>
      <c r="O20" s="98" t="str">
        <f t="shared" si="6"/>
        <v/>
      </c>
      <c r="P20" s="121"/>
      <c r="Q20" s="69" t="str">
        <f t="shared" si="49"/>
        <v/>
      </c>
      <c r="R20" s="54"/>
      <c r="S20" s="129">
        <v>6</v>
      </c>
      <c r="T20" s="12">
        <f t="shared" si="7"/>
        <v>0</v>
      </c>
      <c r="U20" s="12">
        <f t="shared" si="8"/>
        <v>0</v>
      </c>
      <c r="V20" s="126">
        <f t="shared" si="9"/>
        <v>0</v>
      </c>
      <c r="W20" s="51" t="str">
        <f t="shared" si="10"/>
        <v/>
      </c>
      <c r="X20" s="51" t="str">
        <f t="shared" si="11"/>
        <v/>
      </c>
      <c r="Y20" s="72">
        <f t="shared" si="12"/>
        <v>0</v>
      </c>
      <c r="Z20" s="72">
        <f t="shared" si="13"/>
        <v>0</v>
      </c>
      <c r="AA20" s="125" t="str">
        <f t="shared" si="14"/>
        <v/>
      </c>
      <c r="AB20" s="51">
        <f t="shared" si="15"/>
        <v>0</v>
      </c>
      <c r="AC20" s="55">
        <f t="shared" si="16"/>
        <v>0</v>
      </c>
      <c r="AD20" s="56">
        <f t="shared" si="17"/>
        <v>0</v>
      </c>
      <c r="AE20" s="57">
        <f t="shared" si="18"/>
        <v>0</v>
      </c>
      <c r="AF20" s="51">
        <f t="shared" si="19"/>
        <v>0</v>
      </c>
      <c r="AG20" s="55">
        <f t="shared" si="20"/>
        <v>0</v>
      </c>
      <c r="AH20" s="56">
        <f t="shared" si="21"/>
        <v>0</v>
      </c>
      <c r="AI20" s="57">
        <f t="shared" si="22"/>
        <v>0</v>
      </c>
      <c r="AJ20" s="76" t="str">
        <f t="shared" si="50"/>
        <v/>
      </c>
      <c r="AK20" s="76" t="str">
        <f t="shared" si="51"/>
        <v/>
      </c>
      <c r="AL20" s="76" t="str">
        <f t="shared" si="52"/>
        <v/>
      </c>
      <c r="AM20" s="76" t="str">
        <f t="shared" si="53"/>
        <v/>
      </c>
      <c r="AN20" s="76" t="str">
        <f t="shared" si="54"/>
        <v/>
      </c>
      <c r="AO20" s="76" t="str">
        <f t="shared" si="55"/>
        <v/>
      </c>
      <c r="AP20" s="76" t="str">
        <f t="shared" si="56"/>
        <v/>
      </c>
      <c r="AQ20" s="76" t="str">
        <f t="shared" si="57"/>
        <v/>
      </c>
      <c r="AR20" s="76" t="str">
        <f t="shared" si="58"/>
        <v/>
      </c>
      <c r="AS20" s="76" t="str">
        <f t="shared" si="59"/>
        <v/>
      </c>
      <c r="AT20" s="84" t="str">
        <f t="shared" si="60"/>
        <v/>
      </c>
      <c r="AU20" s="76" t="str">
        <f t="shared" si="61"/>
        <v/>
      </c>
      <c r="AV20" s="106" t="str">
        <f t="shared" si="62"/>
        <v/>
      </c>
      <c r="AW20" s="102" t="str">
        <f t="shared" si="63"/>
        <v/>
      </c>
      <c r="AX20" s="103" t="str">
        <f t="shared" si="64"/>
        <v/>
      </c>
      <c r="AY20" s="104" t="str">
        <f t="shared" si="65"/>
        <v/>
      </c>
      <c r="AZ20" s="101" t="str">
        <f t="shared" si="66"/>
        <v/>
      </c>
      <c r="BA20" s="102">
        <f t="shared" si="67"/>
        <v>0</v>
      </c>
      <c r="BB20" s="103">
        <f t="shared" si="68"/>
        <v>0</v>
      </c>
      <c r="BC20" s="104">
        <f t="shared" si="79"/>
        <v>0</v>
      </c>
      <c r="BD20" s="101">
        <f t="shared" si="70"/>
        <v>0</v>
      </c>
      <c r="BE20" s="77">
        <f t="shared" si="78"/>
        <v>3</v>
      </c>
      <c r="BF20" s="77">
        <f t="shared" si="24"/>
        <v>3</v>
      </c>
      <c r="BG20" s="77">
        <f t="shared" si="25"/>
        <v>3</v>
      </c>
      <c r="BH20" s="77">
        <f t="shared" si="26"/>
        <v>3</v>
      </c>
      <c r="BI20" s="57">
        <f t="shared" si="27"/>
        <v>2</v>
      </c>
      <c r="BJ20" s="57">
        <f t="shared" si="28"/>
        <v>2</v>
      </c>
      <c r="BK20" s="57">
        <f t="shared" si="29"/>
        <v>2</v>
      </c>
      <c r="BL20" s="57">
        <f t="shared" si="30"/>
        <v>2</v>
      </c>
      <c r="BM20" s="78">
        <f t="shared" si="71"/>
        <v>0</v>
      </c>
      <c r="BN20" s="78">
        <f t="shared" si="72"/>
        <v>2</v>
      </c>
      <c r="BO20" s="79">
        <f t="shared" si="31"/>
        <v>0</v>
      </c>
      <c r="BP20" s="79">
        <f t="shared" si="32"/>
        <v>0</v>
      </c>
      <c r="BQ20" s="79">
        <f t="shared" si="33"/>
        <v>0</v>
      </c>
      <c r="BR20" s="80">
        <f t="shared" si="34"/>
        <v>0</v>
      </c>
      <c r="BS20" s="80">
        <f t="shared" si="35"/>
        <v>0</v>
      </c>
      <c r="BT20" s="80">
        <f t="shared" si="36"/>
        <v>0</v>
      </c>
      <c r="BU20" s="81">
        <f t="shared" si="73"/>
        <v>0</v>
      </c>
      <c r="BV20" s="81">
        <f t="shared" si="37"/>
        <v>0</v>
      </c>
      <c r="BW20" s="87">
        <f t="shared" si="38"/>
        <v>0</v>
      </c>
      <c r="BX20" s="87">
        <f t="shared" si="39"/>
        <v>0</v>
      </c>
      <c r="BY20" s="87">
        <f t="shared" si="40"/>
        <v>0</v>
      </c>
      <c r="BZ20" s="86">
        <f t="shared" si="41"/>
        <v>0</v>
      </c>
      <c r="CA20" s="86">
        <f t="shared" si="42"/>
        <v>0</v>
      </c>
      <c r="CB20" s="86">
        <f t="shared" si="43"/>
        <v>0</v>
      </c>
      <c r="CC20" s="70">
        <f t="shared" si="44"/>
        <v>0</v>
      </c>
      <c r="CD20" s="70">
        <f t="shared" si="45"/>
        <v>0</v>
      </c>
      <c r="CE20" s="122">
        <f t="shared" si="74"/>
        <v>0</v>
      </c>
      <c r="CF20" s="89" t="str">
        <f t="shared" si="46"/>
        <v/>
      </c>
      <c r="CG20" s="78">
        <f t="shared" si="75"/>
        <v>0</v>
      </c>
      <c r="CI20" s="89" t="str">
        <f t="shared" si="47"/>
        <v/>
      </c>
      <c r="CJ20" s="78">
        <f t="shared" si="76"/>
        <v>0</v>
      </c>
      <c r="CL20" s="90">
        <f t="shared" si="48"/>
        <v>0</v>
      </c>
    </row>
    <row r="21" spans="1:90" ht="18" customHeight="1" thickBot="1">
      <c r="A21" s="36" t="s">
        <v>28</v>
      </c>
      <c r="B21" s="19">
        <v>14</v>
      </c>
      <c r="C21" s="31"/>
      <c r="D21" s="43"/>
      <c r="E21" s="44"/>
      <c r="F21" s="40"/>
      <c r="G21" s="1"/>
      <c r="H21" s="33"/>
      <c r="I21" s="39" t="str">
        <f t="shared" si="0"/>
        <v/>
      </c>
      <c r="J21" s="63" t="str">
        <f t="shared" si="1"/>
        <v/>
      </c>
      <c r="K21" s="74">
        <f t="shared" si="2"/>
        <v>0</v>
      </c>
      <c r="L21" s="75">
        <f t="shared" si="3"/>
        <v>0</v>
      </c>
      <c r="M21" s="75">
        <f t="shared" si="4"/>
        <v>0</v>
      </c>
      <c r="N21" s="75">
        <f t="shared" si="5"/>
        <v>0</v>
      </c>
      <c r="O21" s="98" t="str">
        <f t="shared" si="6"/>
        <v/>
      </c>
      <c r="P21" s="121"/>
      <c r="Q21" s="69" t="str">
        <f t="shared" si="49"/>
        <v/>
      </c>
      <c r="R21" s="54"/>
      <c r="S21" s="133"/>
      <c r="T21" s="12">
        <f t="shared" si="7"/>
        <v>0</v>
      </c>
      <c r="U21" s="12">
        <f t="shared" si="8"/>
        <v>0</v>
      </c>
      <c r="V21" s="126">
        <f t="shared" si="9"/>
        <v>0</v>
      </c>
      <c r="W21" s="51" t="str">
        <f t="shared" si="10"/>
        <v/>
      </c>
      <c r="X21" s="51" t="str">
        <f t="shared" si="11"/>
        <v/>
      </c>
      <c r="Y21" s="72">
        <f t="shared" si="12"/>
        <v>0</v>
      </c>
      <c r="Z21" s="72">
        <f t="shared" si="13"/>
        <v>0</v>
      </c>
      <c r="AA21" s="125" t="str">
        <f t="shared" si="14"/>
        <v/>
      </c>
      <c r="AB21" s="51">
        <f t="shared" si="15"/>
        <v>0</v>
      </c>
      <c r="AC21" s="55">
        <f t="shared" si="16"/>
        <v>0</v>
      </c>
      <c r="AD21" s="56">
        <f t="shared" si="17"/>
        <v>0</v>
      </c>
      <c r="AE21" s="57">
        <f t="shared" si="18"/>
        <v>0</v>
      </c>
      <c r="AF21" s="51">
        <f t="shared" si="19"/>
        <v>0</v>
      </c>
      <c r="AG21" s="55">
        <f t="shared" si="20"/>
        <v>0</v>
      </c>
      <c r="AH21" s="56">
        <f t="shared" si="21"/>
        <v>0</v>
      </c>
      <c r="AI21" s="57">
        <f t="shared" si="22"/>
        <v>0</v>
      </c>
      <c r="AJ21" s="76" t="str">
        <f t="shared" si="50"/>
        <v/>
      </c>
      <c r="AK21" s="76" t="str">
        <f t="shared" si="51"/>
        <v/>
      </c>
      <c r="AL21" s="76" t="str">
        <f t="shared" si="52"/>
        <v/>
      </c>
      <c r="AM21" s="76" t="str">
        <f t="shared" si="53"/>
        <v/>
      </c>
      <c r="AN21" s="76" t="str">
        <f t="shared" si="54"/>
        <v/>
      </c>
      <c r="AO21" s="76" t="str">
        <f t="shared" si="55"/>
        <v/>
      </c>
      <c r="AP21" s="76" t="str">
        <f t="shared" si="56"/>
        <v/>
      </c>
      <c r="AQ21" s="76" t="str">
        <f t="shared" si="57"/>
        <v/>
      </c>
      <c r="AR21" s="76" t="str">
        <f t="shared" si="58"/>
        <v/>
      </c>
      <c r="AS21" s="76" t="str">
        <f t="shared" si="59"/>
        <v/>
      </c>
      <c r="AT21" s="84" t="str">
        <f t="shared" si="60"/>
        <v/>
      </c>
      <c r="AU21" s="76" t="str">
        <f t="shared" si="61"/>
        <v/>
      </c>
      <c r="AV21" s="106" t="str">
        <f t="shared" si="62"/>
        <v/>
      </c>
      <c r="AW21" s="102" t="str">
        <f t="shared" si="63"/>
        <v/>
      </c>
      <c r="AX21" s="103" t="str">
        <f t="shared" si="64"/>
        <v/>
      </c>
      <c r="AY21" s="104" t="str">
        <f t="shared" si="65"/>
        <v/>
      </c>
      <c r="AZ21" s="101" t="str">
        <f t="shared" si="66"/>
        <v/>
      </c>
      <c r="BA21" s="102">
        <f t="shared" si="67"/>
        <v>0</v>
      </c>
      <c r="BB21" s="103">
        <f t="shared" si="68"/>
        <v>0</v>
      </c>
      <c r="BC21" s="104">
        <f t="shared" si="79"/>
        <v>0</v>
      </c>
      <c r="BD21" s="101">
        <f t="shared" si="70"/>
        <v>0</v>
      </c>
      <c r="BE21" s="77">
        <f t="shared" si="78"/>
        <v>3</v>
      </c>
      <c r="BF21" s="77">
        <f t="shared" si="24"/>
        <v>3</v>
      </c>
      <c r="BG21" s="77">
        <f t="shared" si="25"/>
        <v>3</v>
      </c>
      <c r="BH21" s="77">
        <f t="shared" si="26"/>
        <v>3</v>
      </c>
      <c r="BI21" s="57">
        <f t="shared" si="27"/>
        <v>2</v>
      </c>
      <c r="BJ21" s="57">
        <f t="shared" si="28"/>
        <v>2</v>
      </c>
      <c r="BK21" s="57">
        <f t="shared" si="29"/>
        <v>2</v>
      </c>
      <c r="BL21" s="57">
        <f t="shared" si="30"/>
        <v>2</v>
      </c>
      <c r="BM21" s="78">
        <f t="shared" si="71"/>
        <v>0</v>
      </c>
      <c r="BN21" s="78">
        <f t="shared" si="72"/>
        <v>2</v>
      </c>
      <c r="BO21" s="79">
        <f t="shared" si="31"/>
        <v>0</v>
      </c>
      <c r="BP21" s="79">
        <f t="shared" si="32"/>
        <v>0</v>
      </c>
      <c r="BQ21" s="79">
        <f t="shared" si="33"/>
        <v>0</v>
      </c>
      <c r="BR21" s="80">
        <f t="shared" si="34"/>
        <v>0</v>
      </c>
      <c r="BS21" s="80">
        <f t="shared" si="35"/>
        <v>0</v>
      </c>
      <c r="BT21" s="80">
        <f t="shared" si="36"/>
        <v>0</v>
      </c>
      <c r="BU21" s="81">
        <f t="shared" si="73"/>
        <v>0</v>
      </c>
      <c r="BV21" s="81">
        <f t="shared" si="37"/>
        <v>0</v>
      </c>
      <c r="BW21" s="87">
        <f t="shared" si="38"/>
        <v>0</v>
      </c>
      <c r="BX21" s="87">
        <f t="shared" si="39"/>
        <v>0</v>
      </c>
      <c r="BY21" s="87">
        <f t="shared" si="40"/>
        <v>0</v>
      </c>
      <c r="BZ21" s="86">
        <f t="shared" si="41"/>
        <v>0</v>
      </c>
      <c r="CA21" s="86">
        <f t="shared" si="42"/>
        <v>0</v>
      </c>
      <c r="CB21" s="86">
        <f t="shared" si="43"/>
        <v>0</v>
      </c>
      <c r="CC21" s="70">
        <f t="shared" si="44"/>
        <v>0</v>
      </c>
      <c r="CD21" s="70">
        <f t="shared" si="45"/>
        <v>0</v>
      </c>
      <c r="CE21" s="122">
        <f t="shared" si="74"/>
        <v>0</v>
      </c>
      <c r="CF21" s="89" t="str">
        <f t="shared" si="46"/>
        <v/>
      </c>
      <c r="CG21" s="78">
        <f t="shared" si="75"/>
        <v>0</v>
      </c>
      <c r="CI21" s="89" t="str">
        <f t="shared" si="47"/>
        <v/>
      </c>
      <c r="CJ21" s="78">
        <f t="shared" si="76"/>
        <v>0</v>
      </c>
      <c r="CL21" s="90">
        <f t="shared" si="48"/>
        <v>0</v>
      </c>
    </row>
    <row r="22" spans="1:90" ht="18" customHeight="1" thickBot="1">
      <c r="A22" s="36" t="s">
        <v>28</v>
      </c>
      <c r="B22" s="19">
        <v>15</v>
      </c>
      <c r="C22" s="31"/>
      <c r="D22" s="43"/>
      <c r="E22" s="44"/>
      <c r="F22" s="40"/>
      <c r="G22" s="1"/>
      <c r="H22" s="33"/>
      <c r="I22" s="39" t="str">
        <f t="shared" si="0"/>
        <v/>
      </c>
      <c r="J22" s="63" t="str">
        <f t="shared" si="1"/>
        <v/>
      </c>
      <c r="K22" s="74">
        <f t="shared" si="2"/>
        <v>0</v>
      </c>
      <c r="L22" s="75">
        <f t="shared" si="3"/>
        <v>0</v>
      </c>
      <c r="M22" s="75">
        <f t="shared" si="4"/>
        <v>0</v>
      </c>
      <c r="N22" s="75">
        <f t="shared" si="5"/>
        <v>0</v>
      </c>
      <c r="O22" s="98" t="str">
        <f t="shared" si="6"/>
        <v/>
      </c>
      <c r="P22" s="121"/>
      <c r="Q22" s="69" t="str">
        <f t="shared" si="49"/>
        <v/>
      </c>
      <c r="R22" s="54"/>
      <c r="S22" s="133"/>
      <c r="T22" s="12">
        <f t="shared" si="7"/>
        <v>0</v>
      </c>
      <c r="U22" s="12">
        <f t="shared" si="8"/>
        <v>0</v>
      </c>
      <c r="V22" s="126">
        <f t="shared" si="9"/>
        <v>0</v>
      </c>
      <c r="W22" s="51" t="str">
        <f t="shared" si="10"/>
        <v/>
      </c>
      <c r="X22" s="51" t="str">
        <f t="shared" si="11"/>
        <v/>
      </c>
      <c r="Y22" s="72">
        <f t="shared" si="12"/>
        <v>0</v>
      </c>
      <c r="Z22" s="72">
        <f t="shared" si="13"/>
        <v>0</v>
      </c>
      <c r="AA22" s="125" t="str">
        <f t="shared" si="14"/>
        <v/>
      </c>
      <c r="AB22" s="51">
        <f t="shared" ref="AB22:AB42" si="80">IF(AND(W22&lt;=3,X22&lt;=3),1,0)</f>
        <v>0</v>
      </c>
      <c r="AC22" s="55">
        <f t="shared" si="16"/>
        <v>0</v>
      </c>
      <c r="AD22" s="56">
        <f t="shared" si="17"/>
        <v>0</v>
      </c>
      <c r="AE22" s="57">
        <f t="shared" si="18"/>
        <v>0</v>
      </c>
      <c r="AF22" s="51">
        <f t="shared" si="19"/>
        <v>0</v>
      </c>
      <c r="AG22" s="55">
        <f t="shared" si="20"/>
        <v>0</v>
      </c>
      <c r="AH22" s="56">
        <f t="shared" si="21"/>
        <v>0</v>
      </c>
      <c r="AI22" s="57">
        <f t="shared" si="22"/>
        <v>0</v>
      </c>
      <c r="AJ22" s="76" t="str">
        <f t="shared" si="50"/>
        <v/>
      </c>
      <c r="AK22" s="76" t="str">
        <f t="shared" si="51"/>
        <v/>
      </c>
      <c r="AL22" s="76" t="str">
        <f t="shared" si="52"/>
        <v/>
      </c>
      <c r="AM22" s="76" t="str">
        <f>IF(AE22=0,"",AE22)</f>
        <v/>
      </c>
      <c r="AN22" s="76" t="str">
        <f t="shared" si="54"/>
        <v/>
      </c>
      <c r="AO22" s="76" t="str">
        <f t="shared" si="55"/>
        <v/>
      </c>
      <c r="AP22" s="76" t="str">
        <f t="shared" si="56"/>
        <v/>
      </c>
      <c r="AQ22" s="76" t="str">
        <f t="shared" si="57"/>
        <v/>
      </c>
      <c r="AR22" s="76" t="str">
        <f t="shared" si="58"/>
        <v/>
      </c>
      <c r="AS22" s="76" t="str">
        <f t="shared" si="59"/>
        <v/>
      </c>
      <c r="AT22" s="84" t="str">
        <f t="shared" si="60"/>
        <v/>
      </c>
      <c r="AU22" s="76" t="str">
        <f t="shared" si="61"/>
        <v/>
      </c>
      <c r="AV22" s="106" t="str">
        <f t="shared" si="62"/>
        <v/>
      </c>
      <c r="AW22" s="102" t="str">
        <f t="shared" si="63"/>
        <v/>
      </c>
      <c r="AX22" s="103" t="str">
        <f t="shared" si="64"/>
        <v/>
      </c>
      <c r="AY22" s="104" t="str">
        <f t="shared" si="65"/>
        <v/>
      </c>
      <c r="AZ22" s="101" t="str">
        <f t="shared" si="66"/>
        <v/>
      </c>
      <c r="BA22" s="102">
        <f t="shared" si="67"/>
        <v>0</v>
      </c>
      <c r="BB22" s="103">
        <f t="shared" si="68"/>
        <v>0</v>
      </c>
      <c r="BC22" s="104">
        <f t="shared" si="79"/>
        <v>0</v>
      </c>
      <c r="BD22" s="101">
        <f t="shared" si="70"/>
        <v>0</v>
      </c>
      <c r="BE22" s="77">
        <f t="shared" si="78"/>
        <v>3</v>
      </c>
      <c r="BF22" s="77">
        <f t="shared" si="24"/>
        <v>3</v>
      </c>
      <c r="BG22" s="77">
        <f t="shared" si="25"/>
        <v>3</v>
      </c>
      <c r="BH22" s="77">
        <f t="shared" si="26"/>
        <v>3</v>
      </c>
      <c r="BI22" s="57">
        <f t="shared" si="27"/>
        <v>2</v>
      </c>
      <c r="BJ22" s="57">
        <f t="shared" si="28"/>
        <v>2</v>
      </c>
      <c r="BK22" s="57">
        <f t="shared" si="29"/>
        <v>2</v>
      </c>
      <c r="BL22" s="57">
        <f t="shared" si="30"/>
        <v>2</v>
      </c>
      <c r="BM22" s="78">
        <f t="shared" si="71"/>
        <v>0</v>
      </c>
      <c r="BN22" s="78">
        <f t="shared" si="72"/>
        <v>2</v>
      </c>
      <c r="BO22" s="79">
        <f t="shared" si="31"/>
        <v>0</v>
      </c>
      <c r="BP22" s="79">
        <f t="shared" si="32"/>
        <v>0</v>
      </c>
      <c r="BQ22" s="79">
        <f t="shared" si="33"/>
        <v>0</v>
      </c>
      <c r="BR22" s="80">
        <f t="shared" si="34"/>
        <v>0</v>
      </c>
      <c r="BS22" s="80">
        <f t="shared" si="35"/>
        <v>0</v>
      </c>
      <c r="BT22" s="80">
        <f t="shared" si="36"/>
        <v>0</v>
      </c>
      <c r="BU22" s="81">
        <f t="shared" si="73"/>
        <v>0</v>
      </c>
      <c r="BV22" s="81">
        <f t="shared" si="37"/>
        <v>0</v>
      </c>
      <c r="BW22" s="87">
        <f t="shared" si="38"/>
        <v>0</v>
      </c>
      <c r="BX22" s="87">
        <f t="shared" si="39"/>
        <v>0</v>
      </c>
      <c r="BY22" s="87">
        <f t="shared" si="40"/>
        <v>0</v>
      </c>
      <c r="BZ22" s="86">
        <f t="shared" si="41"/>
        <v>0</v>
      </c>
      <c r="CA22" s="86">
        <f t="shared" si="42"/>
        <v>0</v>
      </c>
      <c r="CB22" s="86">
        <f t="shared" si="43"/>
        <v>0</v>
      </c>
      <c r="CC22" s="70">
        <f t="shared" si="44"/>
        <v>0</v>
      </c>
      <c r="CD22" s="70">
        <f t="shared" si="45"/>
        <v>0</v>
      </c>
      <c r="CE22" s="122">
        <f t="shared" si="74"/>
        <v>0</v>
      </c>
      <c r="CF22" s="89" t="str">
        <f t="shared" si="46"/>
        <v/>
      </c>
      <c r="CG22" s="78">
        <f t="shared" si="75"/>
        <v>0</v>
      </c>
      <c r="CI22" s="89" t="str">
        <f t="shared" si="47"/>
        <v/>
      </c>
      <c r="CJ22" s="78">
        <f t="shared" si="76"/>
        <v>0</v>
      </c>
      <c r="CL22" s="90">
        <f t="shared" si="48"/>
        <v>0</v>
      </c>
    </row>
    <row r="23" spans="1:90" ht="18" customHeight="1" thickBot="1">
      <c r="A23" s="36" t="s">
        <v>28</v>
      </c>
      <c r="B23" s="19">
        <v>16</v>
      </c>
      <c r="C23" s="31"/>
      <c r="D23" s="43"/>
      <c r="E23" s="44"/>
      <c r="F23" s="40"/>
      <c r="G23" s="1"/>
      <c r="H23" s="33"/>
      <c r="I23" s="39" t="str">
        <f t="shared" si="0"/>
        <v/>
      </c>
      <c r="J23" s="63" t="str">
        <f t="shared" si="1"/>
        <v/>
      </c>
      <c r="K23" s="74">
        <f t="shared" si="2"/>
        <v>0</v>
      </c>
      <c r="L23" s="75">
        <f t="shared" si="3"/>
        <v>0</v>
      </c>
      <c r="M23" s="75">
        <f t="shared" si="4"/>
        <v>0</v>
      </c>
      <c r="N23" s="75">
        <f t="shared" si="5"/>
        <v>0</v>
      </c>
      <c r="O23" s="98" t="str">
        <f t="shared" si="6"/>
        <v/>
      </c>
      <c r="P23" s="121"/>
      <c r="Q23" s="69" t="str">
        <f t="shared" si="49"/>
        <v/>
      </c>
      <c r="R23" s="54"/>
      <c r="S23" s="133"/>
      <c r="T23" s="12">
        <f t="shared" si="7"/>
        <v>0</v>
      </c>
      <c r="U23" s="12">
        <f t="shared" si="8"/>
        <v>0</v>
      </c>
      <c r="V23" s="126">
        <f t="shared" si="9"/>
        <v>0</v>
      </c>
      <c r="W23" s="51" t="str">
        <f t="shared" si="10"/>
        <v/>
      </c>
      <c r="X23" s="51" t="str">
        <f t="shared" si="11"/>
        <v/>
      </c>
      <c r="Y23" s="72">
        <f t="shared" si="12"/>
        <v>0</v>
      </c>
      <c r="Z23" s="72">
        <f t="shared" si="13"/>
        <v>0</v>
      </c>
      <c r="AA23" s="125" t="str">
        <f t="shared" si="14"/>
        <v/>
      </c>
      <c r="AB23" s="51">
        <f t="shared" si="80"/>
        <v>0</v>
      </c>
      <c r="AC23" s="55">
        <f t="shared" si="16"/>
        <v>0</v>
      </c>
      <c r="AD23" s="56">
        <f t="shared" si="17"/>
        <v>0</v>
      </c>
      <c r="AE23" s="57">
        <f t="shared" si="18"/>
        <v>0</v>
      </c>
      <c r="AF23" s="51">
        <f t="shared" si="19"/>
        <v>0</v>
      </c>
      <c r="AG23" s="55">
        <f t="shared" si="20"/>
        <v>0</v>
      </c>
      <c r="AH23" s="56">
        <f t="shared" si="21"/>
        <v>0</v>
      </c>
      <c r="AI23" s="57">
        <f t="shared" si="22"/>
        <v>0</v>
      </c>
      <c r="AJ23" s="76" t="str">
        <f t="shared" si="50"/>
        <v/>
      </c>
      <c r="AK23" s="76" t="str">
        <f t="shared" si="51"/>
        <v/>
      </c>
      <c r="AL23" s="76" t="str">
        <f t="shared" si="52"/>
        <v/>
      </c>
      <c r="AM23" s="76" t="str">
        <f t="shared" si="53"/>
        <v/>
      </c>
      <c r="AN23" s="76" t="str">
        <f t="shared" si="54"/>
        <v/>
      </c>
      <c r="AO23" s="76" t="str">
        <f t="shared" si="55"/>
        <v/>
      </c>
      <c r="AP23" s="76" t="str">
        <f t="shared" si="56"/>
        <v/>
      </c>
      <c r="AQ23" s="76" t="str">
        <f t="shared" si="57"/>
        <v/>
      </c>
      <c r="AR23" s="76" t="str">
        <f t="shared" si="58"/>
        <v/>
      </c>
      <c r="AS23" s="76" t="str">
        <f t="shared" si="59"/>
        <v/>
      </c>
      <c r="AT23" s="84" t="str">
        <f t="shared" si="60"/>
        <v/>
      </c>
      <c r="AU23" s="76" t="str">
        <f t="shared" si="61"/>
        <v/>
      </c>
      <c r="AV23" s="106" t="str">
        <f t="shared" si="62"/>
        <v/>
      </c>
      <c r="AW23" s="102" t="str">
        <f t="shared" si="63"/>
        <v/>
      </c>
      <c r="AX23" s="103" t="str">
        <f t="shared" si="64"/>
        <v/>
      </c>
      <c r="AY23" s="104" t="str">
        <f t="shared" si="65"/>
        <v/>
      </c>
      <c r="AZ23" s="101" t="str">
        <f t="shared" si="66"/>
        <v/>
      </c>
      <c r="BA23" s="102">
        <f t="shared" si="67"/>
        <v>0</v>
      </c>
      <c r="BB23" s="103">
        <f t="shared" si="68"/>
        <v>0</v>
      </c>
      <c r="BC23" s="104">
        <f t="shared" si="79"/>
        <v>0</v>
      </c>
      <c r="BD23" s="101">
        <f t="shared" si="70"/>
        <v>0</v>
      </c>
      <c r="BE23" s="77">
        <f t="shared" si="78"/>
        <v>3</v>
      </c>
      <c r="BF23" s="77">
        <f t="shared" si="24"/>
        <v>3</v>
      </c>
      <c r="BG23" s="77">
        <f t="shared" si="25"/>
        <v>3</v>
      </c>
      <c r="BH23" s="77">
        <f t="shared" si="26"/>
        <v>3</v>
      </c>
      <c r="BI23" s="57">
        <f t="shared" si="27"/>
        <v>2</v>
      </c>
      <c r="BJ23" s="57">
        <f t="shared" si="28"/>
        <v>2</v>
      </c>
      <c r="BK23" s="57">
        <f t="shared" si="29"/>
        <v>2</v>
      </c>
      <c r="BL23" s="57">
        <f t="shared" si="30"/>
        <v>2</v>
      </c>
      <c r="BM23" s="78">
        <f t="shared" si="71"/>
        <v>0</v>
      </c>
      <c r="BN23" s="78">
        <f t="shared" si="72"/>
        <v>2</v>
      </c>
      <c r="BO23" s="79">
        <f t="shared" si="31"/>
        <v>0</v>
      </c>
      <c r="BP23" s="79">
        <f t="shared" si="32"/>
        <v>0</v>
      </c>
      <c r="BQ23" s="79">
        <f t="shared" si="33"/>
        <v>0</v>
      </c>
      <c r="BR23" s="80">
        <f t="shared" si="34"/>
        <v>0</v>
      </c>
      <c r="BS23" s="80">
        <f t="shared" si="35"/>
        <v>0</v>
      </c>
      <c r="BT23" s="80">
        <f t="shared" si="36"/>
        <v>0</v>
      </c>
      <c r="BU23" s="81">
        <f t="shared" si="73"/>
        <v>0</v>
      </c>
      <c r="BV23" s="81">
        <f t="shared" si="37"/>
        <v>0</v>
      </c>
      <c r="BW23" s="87">
        <f t="shared" si="38"/>
        <v>0</v>
      </c>
      <c r="BX23" s="87">
        <f t="shared" si="39"/>
        <v>0</v>
      </c>
      <c r="BY23" s="87">
        <f t="shared" si="40"/>
        <v>0</v>
      </c>
      <c r="BZ23" s="86">
        <f t="shared" si="41"/>
        <v>0</v>
      </c>
      <c r="CA23" s="86">
        <f t="shared" si="42"/>
        <v>0</v>
      </c>
      <c r="CB23" s="86">
        <f t="shared" si="43"/>
        <v>0</v>
      </c>
      <c r="CC23" s="70">
        <f t="shared" si="44"/>
        <v>0</v>
      </c>
      <c r="CD23" s="70">
        <f t="shared" si="45"/>
        <v>0</v>
      </c>
      <c r="CE23" s="122">
        <f t="shared" si="74"/>
        <v>0</v>
      </c>
      <c r="CF23" s="89" t="str">
        <f t="shared" si="46"/>
        <v/>
      </c>
      <c r="CG23" s="78">
        <f t="shared" si="75"/>
        <v>0</v>
      </c>
      <c r="CI23" s="89" t="str">
        <f t="shared" si="47"/>
        <v/>
      </c>
      <c r="CJ23" s="78">
        <f t="shared" si="76"/>
        <v>0</v>
      </c>
      <c r="CL23" s="90">
        <f t="shared" si="48"/>
        <v>0</v>
      </c>
    </row>
    <row r="24" spans="1:90" ht="18" customHeight="1" thickBot="1">
      <c r="A24" s="36" t="s">
        <v>28</v>
      </c>
      <c r="B24" s="19">
        <v>17</v>
      </c>
      <c r="C24" s="31"/>
      <c r="D24" s="43"/>
      <c r="E24" s="44"/>
      <c r="F24" s="40"/>
      <c r="G24" s="1"/>
      <c r="H24" s="33"/>
      <c r="I24" s="39" t="str">
        <f t="shared" si="0"/>
        <v/>
      </c>
      <c r="J24" s="63" t="str">
        <f t="shared" si="1"/>
        <v/>
      </c>
      <c r="K24" s="74">
        <f t="shared" si="2"/>
        <v>0</v>
      </c>
      <c r="L24" s="75">
        <f t="shared" si="3"/>
        <v>0</v>
      </c>
      <c r="M24" s="75">
        <f t="shared" si="4"/>
        <v>0</v>
      </c>
      <c r="N24" s="75">
        <f t="shared" si="5"/>
        <v>0</v>
      </c>
      <c r="O24" s="98" t="str">
        <f t="shared" si="6"/>
        <v/>
      </c>
      <c r="P24" s="121"/>
      <c r="Q24" s="69" t="str">
        <f t="shared" si="49"/>
        <v/>
      </c>
      <c r="R24" s="54"/>
      <c r="S24" s="133"/>
      <c r="T24" s="12">
        <f t="shared" si="7"/>
        <v>0</v>
      </c>
      <c r="U24" s="12">
        <f t="shared" si="8"/>
        <v>0</v>
      </c>
      <c r="V24" s="126">
        <f t="shared" si="9"/>
        <v>0</v>
      </c>
      <c r="W24" s="51" t="str">
        <f t="shared" si="10"/>
        <v/>
      </c>
      <c r="X24" s="51" t="str">
        <f t="shared" si="11"/>
        <v/>
      </c>
      <c r="Y24" s="72">
        <f t="shared" si="12"/>
        <v>0</v>
      </c>
      <c r="Z24" s="72">
        <f t="shared" si="13"/>
        <v>0</v>
      </c>
      <c r="AA24" s="125" t="str">
        <f t="shared" si="14"/>
        <v/>
      </c>
      <c r="AB24" s="51">
        <f t="shared" si="80"/>
        <v>0</v>
      </c>
      <c r="AC24" s="55">
        <f t="shared" si="16"/>
        <v>0</v>
      </c>
      <c r="AD24" s="56">
        <f t="shared" si="17"/>
        <v>0</v>
      </c>
      <c r="AE24" s="57">
        <f t="shared" si="18"/>
        <v>0</v>
      </c>
      <c r="AF24" s="51">
        <f t="shared" si="19"/>
        <v>0</v>
      </c>
      <c r="AG24" s="55">
        <f t="shared" si="20"/>
        <v>0</v>
      </c>
      <c r="AH24" s="56">
        <f t="shared" si="21"/>
        <v>0</v>
      </c>
      <c r="AI24" s="57">
        <f t="shared" si="22"/>
        <v>0</v>
      </c>
      <c r="AJ24" s="76" t="str">
        <f t="shared" si="50"/>
        <v/>
      </c>
      <c r="AK24" s="76" t="str">
        <f t="shared" si="51"/>
        <v/>
      </c>
      <c r="AL24" s="76" t="str">
        <f t="shared" si="52"/>
        <v/>
      </c>
      <c r="AM24" s="76" t="str">
        <f t="shared" si="53"/>
        <v/>
      </c>
      <c r="AN24" s="76" t="str">
        <f t="shared" si="54"/>
        <v/>
      </c>
      <c r="AO24" s="76" t="str">
        <f t="shared" si="55"/>
        <v/>
      </c>
      <c r="AP24" s="76" t="str">
        <f t="shared" si="56"/>
        <v/>
      </c>
      <c r="AQ24" s="76" t="str">
        <f t="shared" si="57"/>
        <v/>
      </c>
      <c r="AR24" s="76" t="str">
        <f t="shared" si="58"/>
        <v/>
      </c>
      <c r="AS24" s="76" t="str">
        <f t="shared" si="59"/>
        <v/>
      </c>
      <c r="AT24" s="84" t="str">
        <f t="shared" si="60"/>
        <v/>
      </c>
      <c r="AU24" s="76" t="str">
        <f t="shared" si="61"/>
        <v/>
      </c>
      <c r="AV24" s="106" t="str">
        <f t="shared" si="62"/>
        <v/>
      </c>
      <c r="AW24" s="102" t="str">
        <f t="shared" si="63"/>
        <v/>
      </c>
      <c r="AX24" s="103" t="str">
        <f t="shared" si="64"/>
        <v/>
      </c>
      <c r="AY24" s="104" t="str">
        <f t="shared" si="65"/>
        <v/>
      </c>
      <c r="AZ24" s="101" t="str">
        <f t="shared" si="66"/>
        <v/>
      </c>
      <c r="BA24" s="102">
        <f t="shared" si="67"/>
        <v>0</v>
      </c>
      <c r="BB24" s="103">
        <f t="shared" si="68"/>
        <v>0</v>
      </c>
      <c r="BC24" s="104">
        <f t="shared" si="79"/>
        <v>0</v>
      </c>
      <c r="BD24" s="101">
        <f t="shared" si="70"/>
        <v>0</v>
      </c>
      <c r="BE24" s="77">
        <f t="shared" si="78"/>
        <v>3</v>
      </c>
      <c r="BF24" s="77">
        <f t="shared" si="24"/>
        <v>3</v>
      </c>
      <c r="BG24" s="77">
        <f t="shared" si="25"/>
        <v>3</v>
      </c>
      <c r="BH24" s="77">
        <f t="shared" si="26"/>
        <v>3</v>
      </c>
      <c r="BI24" s="57">
        <f t="shared" si="27"/>
        <v>2</v>
      </c>
      <c r="BJ24" s="57">
        <f t="shared" si="28"/>
        <v>2</v>
      </c>
      <c r="BK24" s="57">
        <f t="shared" si="29"/>
        <v>2</v>
      </c>
      <c r="BL24" s="57">
        <f t="shared" si="30"/>
        <v>2</v>
      </c>
      <c r="BM24" s="78">
        <f t="shared" si="71"/>
        <v>0</v>
      </c>
      <c r="BN24" s="78">
        <f t="shared" si="72"/>
        <v>2</v>
      </c>
      <c r="BO24" s="79">
        <f t="shared" si="31"/>
        <v>0</v>
      </c>
      <c r="BP24" s="79">
        <f t="shared" si="32"/>
        <v>0</v>
      </c>
      <c r="BQ24" s="79">
        <f t="shared" si="33"/>
        <v>0</v>
      </c>
      <c r="BR24" s="80">
        <f t="shared" si="34"/>
        <v>0</v>
      </c>
      <c r="BS24" s="80">
        <f t="shared" si="35"/>
        <v>0</v>
      </c>
      <c r="BT24" s="80">
        <f t="shared" si="36"/>
        <v>0</v>
      </c>
      <c r="BU24" s="81">
        <f t="shared" si="73"/>
        <v>0</v>
      </c>
      <c r="BV24" s="81">
        <f t="shared" si="37"/>
        <v>0</v>
      </c>
      <c r="BW24" s="87">
        <f t="shared" si="38"/>
        <v>0</v>
      </c>
      <c r="BX24" s="87">
        <f t="shared" si="39"/>
        <v>0</v>
      </c>
      <c r="BY24" s="87">
        <f t="shared" si="40"/>
        <v>0</v>
      </c>
      <c r="BZ24" s="86">
        <f t="shared" si="41"/>
        <v>0</v>
      </c>
      <c r="CA24" s="86">
        <f t="shared" si="42"/>
        <v>0</v>
      </c>
      <c r="CB24" s="86">
        <f t="shared" si="43"/>
        <v>0</v>
      </c>
      <c r="CC24" s="70">
        <f t="shared" si="44"/>
        <v>0</v>
      </c>
      <c r="CD24" s="70">
        <f t="shared" si="45"/>
        <v>0</v>
      </c>
      <c r="CE24" s="122">
        <f t="shared" si="74"/>
        <v>0</v>
      </c>
      <c r="CF24" s="89" t="str">
        <f t="shared" si="46"/>
        <v/>
      </c>
      <c r="CG24" s="78">
        <f t="shared" si="75"/>
        <v>0</v>
      </c>
      <c r="CI24" s="89" t="str">
        <f t="shared" si="47"/>
        <v/>
      </c>
      <c r="CJ24" s="78">
        <f t="shared" si="76"/>
        <v>0</v>
      </c>
      <c r="CL24" s="90">
        <f t="shared" si="48"/>
        <v>0</v>
      </c>
    </row>
    <row r="25" spans="1:90" ht="18" customHeight="1" thickBot="1">
      <c r="A25" s="36" t="s">
        <v>28</v>
      </c>
      <c r="B25" s="19">
        <v>18</v>
      </c>
      <c r="C25" s="31"/>
      <c r="D25" s="43"/>
      <c r="E25" s="44"/>
      <c r="F25" s="40"/>
      <c r="G25" s="1"/>
      <c r="H25" s="33"/>
      <c r="I25" s="39" t="str">
        <f t="shared" si="0"/>
        <v/>
      </c>
      <c r="J25" s="63" t="str">
        <f t="shared" si="1"/>
        <v/>
      </c>
      <c r="K25" s="74">
        <f t="shared" si="2"/>
        <v>0</v>
      </c>
      <c r="L25" s="75">
        <f t="shared" si="3"/>
        <v>0</v>
      </c>
      <c r="M25" s="75">
        <f t="shared" si="4"/>
        <v>0</v>
      </c>
      <c r="N25" s="75">
        <f t="shared" si="5"/>
        <v>0</v>
      </c>
      <c r="O25" s="98" t="str">
        <f t="shared" si="6"/>
        <v/>
      </c>
      <c r="P25" s="121"/>
      <c r="Q25" s="69" t="str">
        <f t="shared" si="49"/>
        <v/>
      </c>
      <c r="R25" s="54"/>
      <c r="S25" s="129">
        <v>7</v>
      </c>
      <c r="T25" s="12">
        <f t="shared" si="7"/>
        <v>0</v>
      </c>
      <c r="U25" s="12">
        <f t="shared" si="8"/>
        <v>0</v>
      </c>
      <c r="V25" s="126">
        <f t="shared" si="9"/>
        <v>0</v>
      </c>
      <c r="W25" s="51" t="str">
        <f t="shared" si="10"/>
        <v/>
      </c>
      <c r="X25" s="51" t="str">
        <f t="shared" si="11"/>
        <v/>
      </c>
      <c r="Y25" s="72">
        <f t="shared" si="12"/>
        <v>0</v>
      </c>
      <c r="Z25" s="72">
        <f t="shared" si="13"/>
        <v>0</v>
      </c>
      <c r="AA25" s="125" t="str">
        <f t="shared" si="14"/>
        <v/>
      </c>
      <c r="AB25" s="51">
        <f t="shared" si="80"/>
        <v>0</v>
      </c>
      <c r="AC25" s="55">
        <f t="shared" si="16"/>
        <v>0</v>
      </c>
      <c r="AD25" s="56">
        <f t="shared" si="17"/>
        <v>0</v>
      </c>
      <c r="AE25" s="57">
        <f t="shared" si="18"/>
        <v>0</v>
      </c>
      <c r="AF25" s="51">
        <f t="shared" si="19"/>
        <v>0</v>
      </c>
      <c r="AG25" s="55">
        <f t="shared" si="20"/>
        <v>0</v>
      </c>
      <c r="AH25" s="56">
        <f t="shared" si="21"/>
        <v>0</v>
      </c>
      <c r="AI25" s="57">
        <f t="shared" si="22"/>
        <v>0</v>
      </c>
      <c r="AJ25" s="76" t="str">
        <f t="shared" si="50"/>
        <v/>
      </c>
      <c r="AK25" s="76" t="str">
        <f t="shared" si="51"/>
        <v/>
      </c>
      <c r="AL25" s="76" t="str">
        <f t="shared" si="52"/>
        <v/>
      </c>
      <c r="AM25" s="76" t="str">
        <f t="shared" si="53"/>
        <v/>
      </c>
      <c r="AN25" s="76" t="str">
        <f t="shared" si="54"/>
        <v/>
      </c>
      <c r="AO25" s="76" t="str">
        <f t="shared" si="55"/>
        <v/>
      </c>
      <c r="AP25" s="76" t="str">
        <f t="shared" si="56"/>
        <v/>
      </c>
      <c r="AQ25" s="76" t="str">
        <f t="shared" si="57"/>
        <v/>
      </c>
      <c r="AR25" s="76" t="str">
        <f t="shared" si="58"/>
        <v/>
      </c>
      <c r="AS25" s="76" t="str">
        <f t="shared" si="59"/>
        <v/>
      </c>
      <c r="AT25" s="84" t="str">
        <f t="shared" si="60"/>
        <v/>
      </c>
      <c r="AU25" s="76" t="str">
        <f t="shared" si="61"/>
        <v/>
      </c>
      <c r="AV25" s="106" t="str">
        <f t="shared" si="62"/>
        <v/>
      </c>
      <c r="AW25" s="102" t="str">
        <f t="shared" si="63"/>
        <v/>
      </c>
      <c r="AX25" s="103" t="str">
        <f t="shared" si="64"/>
        <v/>
      </c>
      <c r="AY25" s="104" t="str">
        <f t="shared" si="65"/>
        <v/>
      </c>
      <c r="AZ25" s="101" t="str">
        <f t="shared" si="66"/>
        <v/>
      </c>
      <c r="BA25" s="102">
        <f t="shared" si="67"/>
        <v>0</v>
      </c>
      <c r="BB25" s="103">
        <f t="shared" si="68"/>
        <v>0</v>
      </c>
      <c r="BC25" s="104">
        <f t="shared" si="79"/>
        <v>0</v>
      </c>
      <c r="BD25" s="101">
        <f t="shared" si="70"/>
        <v>0</v>
      </c>
      <c r="BE25" s="77">
        <f t="shared" si="78"/>
        <v>3</v>
      </c>
      <c r="BF25" s="77">
        <f t="shared" si="24"/>
        <v>3</v>
      </c>
      <c r="BG25" s="77">
        <f t="shared" si="25"/>
        <v>3</v>
      </c>
      <c r="BH25" s="77">
        <f t="shared" si="26"/>
        <v>3</v>
      </c>
      <c r="BI25" s="57">
        <f t="shared" si="27"/>
        <v>2</v>
      </c>
      <c r="BJ25" s="57">
        <f t="shared" si="28"/>
        <v>2</v>
      </c>
      <c r="BK25" s="57">
        <f t="shared" si="29"/>
        <v>2</v>
      </c>
      <c r="BL25" s="57">
        <f t="shared" si="30"/>
        <v>2</v>
      </c>
      <c r="BM25" s="78">
        <f t="shared" si="71"/>
        <v>0</v>
      </c>
      <c r="BN25" s="78">
        <f t="shared" si="72"/>
        <v>2</v>
      </c>
      <c r="BO25" s="79">
        <f t="shared" si="31"/>
        <v>0</v>
      </c>
      <c r="BP25" s="79">
        <f t="shared" si="32"/>
        <v>0</v>
      </c>
      <c r="BQ25" s="79">
        <f t="shared" si="33"/>
        <v>0</v>
      </c>
      <c r="BR25" s="80">
        <f t="shared" si="34"/>
        <v>0</v>
      </c>
      <c r="BS25" s="80">
        <f t="shared" si="35"/>
        <v>0</v>
      </c>
      <c r="BT25" s="80">
        <f t="shared" si="36"/>
        <v>0</v>
      </c>
      <c r="BU25" s="81">
        <f t="shared" si="73"/>
        <v>0</v>
      </c>
      <c r="BV25" s="81">
        <f t="shared" si="37"/>
        <v>0</v>
      </c>
      <c r="BW25" s="87">
        <f t="shared" si="38"/>
        <v>0</v>
      </c>
      <c r="BX25" s="87">
        <f t="shared" si="39"/>
        <v>0</v>
      </c>
      <c r="BY25" s="87">
        <f t="shared" si="40"/>
        <v>0</v>
      </c>
      <c r="BZ25" s="86">
        <f t="shared" si="41"/>
        <v>0</v>
      </c>
      <c r="CA25" s="86">
        <f t="shared" si="42"/>
        <v>0</v>
      </c>
      <c r="CB25" s="86">
        <f t="shared" si="43"/>
        <v>0</v>
      </c>
      <c r="CC25" s="70">
        <f t="shared" si="44"/>
        <v>0</v>
      </c>
      <c r="CD25" s="70">
        <f t="shared" si="45"/>
        <v>0</v>
      </c>
      <c r="CE25" s="122">
        <f t="shared" si="74"/>
        <v>0</v>
      </c>
      <c r="CF25" s="89" t="str">
        <f t="shared" si="46"/>
        <v/>
      </c>
      <c r="CG25" s="78">
        <f t="shared" si="75"/>
        <v>0</v>
      </c>
      <c r="CI25" s="89" t="str">
        <f t="shared" si="47"/>
        <v/>
      </c>
      <c r="CJ25" s="78">
        <f t="shared" si="76"/>
        <v>0</v>
      </c>
      <c r="CL25" s="90">
        <f t="shared" si="48"/>
        <v>0</v>
      </c>
    </row>
    <row r="26" spans="1:90" ht="18" customHeight="1" thickBot="1">
      <c r="A26" s="36" t="s">
        <v>28</v>
      </c>
      <c r="B26" s="19">
        <v>19</v>
      </c>
      <c r="C26" s="31"/>
      <c r="D26" s="43"/>
      <c r="E26" s="44"/>
      <c r="F26" s="40"/>
      <c r="G26" s="1"/>
      <c r="H26" s="33"/>
      <c r="I26" s="39" t="str">
        <f t="shared" si="0"/>
        <v/>
      </c>
      <c r="J26" s="63" t="str">
        <f t="shared" si="1"/>
        <v/>
      </c>
      <c r="K26" s="74">
        <f t="shared" si="2"/>
        <v>0</v>
      </c>
      <c r="L26" s="75">
        <f t="shared" si="3"/>
        <v>0</v>
      </c>
      <c r="M26" s="75">
        <f t="shared" si="4"/>
        <v>0</v>
      </c>
      <c r="N26" s="75">
        <f t="shared" si="5"/>
        <v>0</v>
      </c>
      <c r="O26" s="98" t="str">
        <f t="shared" si="6"/>
        <v/>
      </c>
      <c r="P26" s="121"/>
      <c r="Q26" s="69" t="str">
        <f t="shared" si="49"/>
        <v/>
      </c>
      <c r="R26" s="54"/>
      <c r="S26" s="133"/>
      <c r="T26" s="12">
        <f t="shared" si="7"/>
        <v>0</v>
      </c>
      <c r="U26" s="12">
        <f t="shared" si="8"/>
        <v>0</v>
      </c>
      <c r="V26" s="126">
        <f t="shared" si="9"/>
        <v>0</v>
      </c>
      <c r="W26" s="51" t="str">
        <f t="shared" si="10"/>
        <v/>
      </c>
      <c r="X26" s="51" t="str">
        <f t="shared" si="11"/>
        <v/>
      </c>
      <c r="Y26" s="72">
        <f t="shared" si="12"/>
        <v>0</v>
      </c>
      <c r="Z26" s="72">
        <f t="shared" si="13"/>
        <v>0</v>
      </c>
      <c r="AA26" s="125" t="str">
        <f t="shared" si="14"/>
        <v/>
      </c>
      <c r="AB26" s="51">
        <f t="shared" si="80"/>
        <v>0</v>
      </c>
      <c r="AC26" s="55">
        <f t="shared" si="16"/>
        <v>0</v>
      </c>
      <c r="AD26" s="56">
        <f t="shared" si="17"/>
        <v>0</v>
      </c>
      <c r="AE26" s="57">
        <f t="shared" si="18"/>
        <v>0</v>
      </c>
      <c r="AF26" s="51">
        <f t="shared" si="19"/>
        <v>0</v>
      </c>
      <c r="AG26" s="55">
        <f t="shared" si="20"/>
        <v>0</v>
      </c>
      <c r="AH26" s="56">
        <f t="shared" si="21"/>
        <v>0</v>
      </c>
      <c r="AI26" s="57">
        <f t="shared" si="22"/>
        <v>0</v>
      </c>
      <c r="AJ26" s="76" t="str">
        <f t="shared" si="50"/>
        <v/>
      </c>
      <c r="AK26" s="76" t="str">
        <f t="shared" si="51"/>
        <v/>
      </c>
      <c r="AL26" s="76" t="str">
        <f t="shared" si="52"/>
        <v/>
      </c>
      <c r="AM26" s="76" t="str">
        <f t="shared" si="53"/>
        <v/>
      </c>
      <c r="AN26" s="76" t="str">
        <f t="shared" si="54"/>
        <v/>
      </c>
      <c r="AO26" s="76" t="str">
        <f t="shared" si="55"/>
        <v/>
      </c>
      <c r="AP26" s="76" t="str">
        <f t="shared" si="56"/>
        <v/>
      </c>
      <c r="AQ26" s="76" t="str">
        <f t="shared" si="57"/>
        <v/>
      </c>
      <c r="AR26" s="76" t="str">
        <f t="shared" si="58"/>
        <v/>
      </c>
      <c r="AS26" s="76" t="str">
        <f t="shared" si="59"/>
        <v/>
      </c>
      <c r="AT26" s="84" t="str">
        <f t="shared" si="60"/>
        <v/>
      </c>
      <c r="AU26" s="76" t="str">
        <f t="shared" si="61"/>
        <v/>
      </c>
      <c r="AV26" s="106" t="str">
        <f t="shared" si="62"/>
        <v/>
      </c>
      <c r="AW26" s="102" t="str">
        <f t="shared" si="63"/>
        <v/>
      </c>
      <c r="AX26" s="103" t="str">
        <f t="shared" si="64"/>
        <v/>
      </c>
      <c r="AY26" s="104" t="str">
        <f t="shared" si="65"/>
        <v/>
      </c>
      <c r="AZ26" s="101" t="str">
        <f t="shared" si="66"/>
        <v/>
      </c>
      <c r="BA26" s="102">
        <f t="shared" si="67"/>
        <v>0</v>
      </c>
      <c r="BB26" s="103">
        <f t="shared" si="68"/>
        <v>0</v>
      </c>
      <c r="BC26" s="104">
        <f t="shared" si="79"/>
        <v>0</v>
      </c>
      <c r="BD26" s="101">
        <f t="shared" si="70"/>
        <v>0</v>
      </c>
      <c r="BE26" s="77">
        <f t="shared" si="78"/>
        <v>3</v>
      </c>
      <c r="BF26" s="77">
        <f t="shared" si="24"/>
        <v>3</v>
      </c>
      <c r="BG26" s="77">
        <f t="shared" si="25"/>
        <v>3</v>
      </c>
      <c r="BH26" s="77">
        <f t="shared" si="26"/>
        <v>3</v>
      </c>
      <c r="BI26" s="57">
        <f t="shared" si="27"/>
        <v>2</v>
      </c>
      <c r="BJ26" s="57">
        <f t="shared" si="28"/>
        <v>2</v>
      </c>
      <c r="BK26" s="57">
        <f t="shared" si="29"/>
        <v>2</v>
      </c>
      <c r="BL26" s="57">
        <f t="shared" si="30"/>
        <v>2</v>
      </c>
      <c r="BM26" s="78">
        <f t="shared" si="71"/>
        <v>0</v>
      </c>
      <c r="BN26" s="78">
        <f t="shared" si="72"/>
        <v>2</v>
      </c>
      <c r="BO26" s="79">
        <f t="shared" si="31"/>
        <v>0</v>
      </c>
      <c r="BP26" s="79">
        <f t="shared" si="32"/>
        <v>0</v>
      </c>
      <c r="BQ26" s="79">
        <f t="shared" si="33"/>
        <v>0</v>
      </c>
      <c r="BR26" s="80">
        <f t="shared" si="34"/>
        <v>0</v>
      </c>
      <c r="BS26" s="80">
        <f t="shared" si="35"/>
        <v>0</v>
      </c>
      <c r="BT26" s="80">
        <f t="shared" si="36"/>
        <v>0</v>
      </c>
      <c r="BU26" s="81">
        <f t="shared" si="73"/>
        <v>0</v>
      </c>
      <c r="BV26" s="81">
        <f t="shared" si="37"/>
        <v>0</v>
      </c>
      <c r="BW26" s="87">
        <f t="shared" si="38"/>
        <v>0</v>
      </c>
      <c r="BX26" s="87">
        <f t="shared" si="39"/>
        <v>0</v>
      </c>
      <c r="BY26" s="87">
        <f t="shared" si="40"/>
        <v>0</v>
      </c>
      <c r="BZ26" s="86">
        <f t="shared" si="41"/>
        <v>0</v>
      </c>
      <c r="CA26" s="86">
        <f t="shared" si="42"/>
        <v>0</v>
      </c>
      <c r="CB26" s="86">
        <f t="shared" si="43"/>
        <v>0</v>
      </c>
      <c r="CC26" s="70">
        <f t="shared" si="44"/>
        <v>0</v>
      </c>
      <c r="CD26" s="70">
        <f t="shared" si="45"/>
        <v>0</v>
      </c>
      <c r="CE26" s="122">
        <f t="shared" si="74"/>
        <v>0</v>
      </c>
      <c r="CF26" s="89" t="str">
        <f t="shared" si="46"/>
        <v/>
      </c>
      <c r="CG26" s="78">
        <f t="shared" si="75"/>
        <v>0</v>
      </c>
      <c r="CI26" s="89" t="str">
        <f t="shared" si="47"/>
        <v/>
      </c>
      <c r="CJ26" s="78">
        <f t="shared" si="76"/>
        <v>0</v>
      </c>
      <c r="CL26" s="90">
        <f t="shared" si="48"/>
        <v>0</v>
      </c>
    </row>
    <row r="27" spans="1:90" ht="18" customHeight="1" thickBot="1">
      <c r="A27" s="36" t="s">
        <v>28</v>
      </c>
      <c r="B27" s="19">
        <v>20</v>
      </c>
      <c r="C27" s="31"/>
      <c r="D27" s="43"/>
      <c r="E27" s="44"/>
      <c r="F27" s="40"/>
      <c r="G27" s="1"/>
      <c r="H27" s="33"/>
      <c r="I27" s="39" t="str">
        <f t="shared" si="0"/>
        <v/>
      </c>
      <c r="J27" s="63" t="str">
        <f t="shared" si="1"/>
        <v/>
      </c>
      <c r="K27" s="74">
        <f t="shared" si="2"/>
        <v>0</v>
      </c>
      <c r="L27" s="75">
        <f t="shared" si="3"/>
        <v>0</v>
      </c>
      <c r="M27" s="75">
        <f t="shared" si="4"/>
        <v>0</v>
      </c>
      <c r="N27" s="75">
        <f t="shared" si="5"/>
        <v>0</v>
      </c>
      <c r="O27" s="98" t="str">
        <f t="shared" si="6"/>
        <v/>
      </c>
      <c r="P27" s="121"/>
      <c r="Q27" s="69" t="str">
        <f t="shared" si="49"/>
        <v/>
      </c>
      <c r="R27" s="54"/>
      <c r="S27" s="133"/>
      <c r="T27" s="12">
        <f t="shared" si="7"/>
        <v>0</v>
      </c>
      <c r="U27" s="12">
        <f t="shared" si="8"/>
        <v>0</v>
      </c>
      <c r="V27" s="126">
        <f t="shared" si="9"/>
        <v>0</v>
      </c>
      <c r="W27" s="51" t="str">
        <f t="shared" si="10"/>
        <v/>
      </c>
      <c r="X27" s="51" t="str">
        <f t="shared" si="11"/>
        <v/>
      </c>
      <c r="Y27" s="72">
        <f t="shared" si="12"/>
        <v>0</v>
      </c>
      <c r="Z27" s="72">
        <f t="shared" si="13"/>
        <v>0</v>
      </c>
      <c r="AA27" s="125" t="str">
        <f t="shared" si="14"/>
        <v/>
      </c>
      <c r="AB27" s="51">
        <f t="shared" si="80"/>
        <v>0</v>
      </c>
      <c r="AC27" s="55">
        <f t="shared" si="16"/>
        <v>0</v>
      </c>
      <c r="AD27" s="56">
        <f t="shared" si="17"/>
        <v>0</v>
      </c>
      <c r="AE27" s="57">
        <f t="shared" si="18"/>
        <v>0</v>
      </c>
      <c r="AF27" s="51">
        <f t="shared" si="19"/>
        <v>0</v>
      </c>
      <c r="AG27" s="55">
        <f t="shared" si="20"/>
        <v>0</v>
      </c>
      <c r="AH27" s="56">
        <f t="shared" si="21"/>
        <v>0</v>
      </c>
      <c r="AI27" s="57">
        <f t="shared" si="22"/>
        <v>0</v>
      </c>
      <c r="AJ27" s="76" t="str">
        <f t="shared" si="50"/>
        <v/>
      </c>
      <c r="AK27" s="76" t="str">
        <f t="shared" si="51"/>
        <v/>
      </c>
      <c r="AL27" s="76" t="str">
        <f t="shared" si="52"/>
        <v/>
      </c>
      <c r="AM27" s="76" t="str">
        <f t="shared" si="53"/>
        <v/>
      </c>
      <c r="AN27" s="76" t="str">
        <f t="shared" si="54"/>
        <v/>
      </c>
      <c r="AO27" s="76" t="str">
        <f t="shared" si="55"/>
        <v/>
      </c>
      <c r="AP27" s="76" t="str">
        <f t="shared" si="56"/>
        <v/>
      </c>
      <c r="AQ27" s="76" t="str">
        <f t="shared" si="57"/>
        <v/>
      </c>
      <c r="AR27" s="76" t="str">
        <f t="shared" si="58"/>
        <v/>
      </c>
      <c r="AS27" s="76" t="str">
        <f t="shared" si="59"/>
        <v/>
      </c>
      <c r="AT27" s="84" t="str">
        <f t="shared" si="60"/>
        <v/>
      </c>
      <c r="AU27" s="76" t="str">
        <f t="shared" si="61"/>
        <v/>
      </c>
      <c r="AV27" s="106" t="str">
        <f t="shared" si="62"/>
        <v/>
      </c>
      <c r="AW27" s="102" t="str">
        <f t="shared" si="63"/>
        <v/>
      </c>
      <c r="AX27" s="103" t="str">
        <f t="shared" si="64"/>
        <v/>
      </c>
      <c r="AY27" s="104" t="str">
        <f t="shared" si="65"/>
        <v/>
      </c>
      <c r="AZ27" s="101" t="str">
        <f t="shared" si="66"/>
        <v/>
      </c>
      <c r="BA27" s="102">
        <f t="shared" si="67"/>
        <v>0</v>
      </c>
      <c r="BB27" s="103">
        <f t="shared" si="68"/>
        <v>0</v>
      </c>
      <c r="BC27" s="104">
        <f t="shared" si="79"/>
        <v>0</v>
      </c>
      <c r="BD27" s="101">
        <f t="shared" si="70"/>
        <v>0</v>
      </c>
      <c r="BE27" s="77">
        <f t="shared" si="78"/>
        <v>3</v>
      </c>
      <c r="BF27" s="77">
        <f t="shared" si="24"/>
        <v>3</v>
      </c>
      <c r="BG27" s="77">
        <f t="shared" si="25"/>
        <v>3</v>
      </c>
      <c r="BH27" s="77">
        <f t="shared" si="26"/>
        <v>3</v>
      </c>
      <c r="BI27" s="57">
        <f t="shared" si="27"/>
        <v>2</v>
      </c>
      <c r="BJ27" s="57">
        <f t="shared" si="28"/>
        <v>2</v>
      </c>
      <c r="BK27" s="57">
        <f t="shared" si="29"/>
        <v>2</v>
      </c>
      <c r="BL27" s="57">
        <f t="shared" si="30"/>
        <v>2</v>
      </c>
      <c r="BM27" s="78">
        <f t="shared" si="71"/>
        <v>0</v>
      </c>
      <c r="BN27" s="78">
        <f t="shared" si="72"/>
        <v>2</v>
      </c>
      <c r="BO27" s="79">
        <f t="shared" si="31"/>
        <v>0</v>
      </c>
      <c r="BP27" s="79">
        <f t="shared" si="32"/>
        <v>0</v>
      </c>
      <c r="BQ27" s="79">
        <f t="shared" si="33"/>
        <v>0</v>
      </c>
      <c r="BR27" s="80">
        <f t="shared" si="34"/>
        <v>0</v>
      </c>
      <c r="BS27" s="80">
        <f t="shared" si="35"/>
        <v>0</v>
      </c>
      <c r="BT27" s="80">
        <f t="shared" si="36"/>
        <v>0</v>
      </c>
      <c r="BU27" s="81">
        <f t="shared" si="73"/>
        <v>0</v>
      </c>
      <c r="BV27" s="81">
        <f t="shared" si="37"/>
        <v>0</v>
      </c>
      <c r="BW27" s="87">
        <f t="shared" si="38"/>
        <v>0</v>
      </c>
      <c r="BX27" s="87">
        <f t="shared" si="39"/>
        <v>0</v>
      </c>
      <c r="BY27" s="87">
        <f t="shared" si="40"/>
        <v>0</v>
      </c>
      <c r="BZ27" s="86">
        <f t="shared" si="41"/>
        <v>0</v>
      </c>
      <c r="CA27" s="86">
        <f t="shared" si="42"/>
        <v>0</v>
      </c>
      <c r="CB27" s="86">
        <f t="shared" si="43"/>
        <v>0</v>
      </c>
      <c r="CC27" s="70">
        <f t="shared" si="44"/>
        <v>0</v>
      </c>
      <c r="CD27" s="70">
        <f t="shared" si="45"/>
        <v>0</v>
      </c>
      <c r="CE27" s="122">
        <f t="shared" si="74"/>
        <v>0</v>
      </c>
      <c r="CF27" s="89" t="str">
        <f t="shared" si="46"/>
        <v/>
      </c>
      <c r="CG27" s="78">
        <f t="shared" si="75"/>
        <v>0</v>
      </c>
      <c r="CI27" s="89" t="str">
        <f t="shared" si="47"/>
        <v/>
      </c>
      <c r="CJ27" s="78">
        <f t="shared" si="76"/>
        <v>0</v>
      </c>
      <c r="CL27" s="90">
        <f t="shared" si="48"/>
        <v>0</v>
      </c>
    </row>
    <row r="28" spans="1:90" ht="18" customHeight="1" thickBot="1">
      <c r="A28" s="36" t="s">
        <v>28</v>
      </c>
      <c r="B28" s="19">
        <v>21</v>
      </c>
      <c r="C28" s="31"/>
      <c r="D28" s="43"/>
      <c r="E28" s="44"/>
      <c r="F28" s="40"/>
      <c r="G28" s="1"/>
      <c r="H28" s="33"/>
      <c r="I28" s="39" t="str">
        <f t="shared" si="0"/>
        <v/>
      </c>
      <c r="J28" s="63" t="str">
        <f t="shared" si="1"/>
        <v/>
      </c>
      <c r="K28" s="74">
        <f t="shared" si="2"/>
        <v>0</v>
      </c>
      <c r="L28" s="75">
        <f t="shared" si="3"/>
        <v>0</v>
      </c>
      <c r="M28" s="75">
        <f t="shared" si="4"/>
        <v>0</v>
      </c>
      <c r="N28" s="75">
        <f t="shared" si="5"/>
        <v>0</v>
      </c>
      <c r="O28" s="98" t="str">
        <f t="shared" si="6"/>
        <v/>
      </c>
      <c r="P28" s="121"/>
      <c r="Q28" s="69" t="str">
        <f t="shared" si="49"/>
        <v/>
      </c>
      <c r="R28" s="54"/>
      <c r="S28" s="133"/>
      <c r="T28" s="12">
        <f t="shared" si="7"/>
        <v>0</v>
      </c>
      <c r="U28" s="12">
        <f t="shared" si="8"/>
        <v>0</v>
      </c>
      <c r="V28" s="126">
        <f t="shared" si="9"/>
        <v>0</v>
      </c>
      <c r="W28" s="51" t="str">
        <f t="shared" si="10"/>
        <v/>
      </c>
      <c r="X28" s="51" t="str">
        <f t="shared" si="11"/>
        <v/>
      </c>
      <c r="Y28" s="72">
        <f t="shared" si="12"/>
        <v>0</v>
      </c>
      <c r="Z28" s="72">
        <f t="shared" si="13"/>
        <v>0</v>
      </c>
      <c r="AA28" s="125" t="str">
        <f t="shared" si="14"/>
        <v/>
      </c>
      <c r="AB28" s="51">
        <f t="shared" si="80"/>
        <v>0</v>
      </c>
      <c r="AC28" s="55">
        <f t="shared" si="16"/>
        <v>0</v>
      </c>
      <c r="AD28" s="56">
        <f t="shared" si="17"/>
        <v>0</v>
      </c>
      <c r="AE28" s="57">
        <f t="shared" si="18"/>
        <v>0</v>
      </c>
      <c r="AF28" s="51">
        <f t="shared" si="19"/>
        <v>0</v>
      </c>
      <c r="AG28" s="55">
        <f t="shared" si="20"/>
        <v>0</v>
      </c>
      <c r="AH28" s="56">
        <f t="shared" si="21"/>
        <v>0</v>
      </c>
      <c r="AI28" s="57">
        <f t="shared" si="22"/>
        <v>0</v>
      </c>
      <c r="AJ28" s="76" t="str">
        <f t="shared" si="50"/>
        <v/>
      </c>
      <c r="AK28" s="76" t="str">
        <f t="shared" si="51"/>
        <v/>
      </c>
      <c r="AL28" s="76" t="str">
        <f t="shared" si="52"/>
        <v/>
      </c>
      <c r="AM28" s="76" t="str">
        <f t="shared" si="53"/>
        <v/>
      </c>
      <c r="AN28" s="76" t="str">
        <f t="shared" si="54"/>
        <v/>
      </c>
      <c r="AO28" s="76" t="str">
        <f t="shared" si="55"/>
        <v/>
      </c>
      <c r="AP28" s="76" t="str">
        <f t="shared" si="56"/>
        <v/>
      </c>
      <c r="AQ28" s="76" t="str">
        <f t="shared" si="57"/>
        <v/>
      </c>
      <c r="AR28" s="76" t="str">
        <f t="shared" si="58"/>
        <v/>
      </c>
      <c r="AS28" s="76" t="str">
        <f t="shared" si="59"/>
        <v/>
      </c>
      <c r="AT28" s="84" t="str">
        <f t="shared" si="60"/>
        <v/>
      </c>
      <c r="AU28" s="76" t="str">
        <f t="shared" si="61"/>
        <v/>
      </c>
      <c r="AV28" s="106" t="str">
        <f t="shared" si="62"/>
        <v/>
      </c>
      <c r="AW28" s="102" t="str">
        <f t="shared" si="63"/>
        <v/>
      </c>
      <c r="AX28" s="103" t="str">
        <f t="shared" si="64"/>
        <v/>
      </c>
      <c r="AY28" s="104" t="str">
        <f t="shared" si="65"/>
        <v/>
      </c>
      <c r="AZ28" s="101" t="str">
        <f t="shared" si="66"/>
        <v/>
      </c>
      <c r="BA28" s="102">
        <f t="shared" si="67"/>
        <v>0</v>
      </c>
      <c r="BB28" s="103">
        <f t="shared" si="68"/>
        <v>0</v>
      </c>
      <c r="BC28" s="104">
        <f t="shared" si="79"/>
        <v>0</v>
      </c>
      <c r="BD28" s="101">
        <f t="shared" si="70"/>
        <v>0</v>
      </c>
      <c r="BE28" s="77">
        <f t="shared" si="78"/>
        <v>3</v>
      </c>
      <c r="BF28" s="77">
        <f t="shared" si="24"/>
        <v>3</v>
      </c>
      <c r="BG28" s="77">
        <f t="shared" si="25"/>
        <v>3</v>
      </c>
      <c r="BH28" s="77">
        <f t="shared" si="26"/>
        <v>3</v>
      </c>
      <c r="BI28" s="57">
        <f t="shared" si="27"/>
        <v>2</v>
      </c>
      <c r="BJ28" s="57">
        <f t="shared" si="28"/>
        <v>2</v>
      </c>
      <c r="BK28" s="57">
        <f t="shared" si="29"/>
        <v>2</v>
      </c>
      <c r="BL28" s="57">
        <f t="shared" si="30"/>
        <v>2</v>
      </c>
      <c r="BM28" s="78">
        <f t="shared" si="71"/>
        <v>0</v>
      </c>
      <c r="BN28" s="78">
        <f t="shared" si="72"/>
        <v>2</v>
      </c>
      <c r="BO28" s="79">
        <f t="shared" si="31"/>
        <v>0</v>
      </c>
      <c r="BP28" s="79">
        <f t="shared" si="32"/>
        <v>0</v>
      </c>
      <c r="BQ28" s="79">
        <f t="shared" si="33"/>
        <v>0</v>
      </c>
      <c r="BR28" s="80">
        <f t="shared" si="34"/>
        <v>0</v>
      </c>
      <c r="BS28" s="80">
        <f t="shared" si="35"/>
        <v>0</v>
      </c>
      <c r="BT28" s="80">
        <f t="shared" si="36"/>
        <v>0</v>
      </c>
      <c r="BU28" s="81">
        <f t="shared" si="73"/>
        <v>0</v>
      </c>
      <c r="BV28" s="81">
        <f t="shared" si="37"/>
        <v>0</v>
      </c>
      <c r="BW28" s="87">
        <f t="shared" si="38"/>
        <v>0</v>
      </c>
      <c r="BX28" s="87">
        <f t="shared" si="39"/>
        <v>0</v>
      </c>
      <c r="BY28" s="87">
        <f t="shared" si="40"/>
        <v>0</v>
      </c>
      <c r="BZ28" s="86">
        <f t="shared" si="41"/>
        <v>0</v>
      </c>
      <c r="CA28" s="86">
        <f t="shared" si="42"/>
        <v>0</v>
      </c>
      <c r="CB28" s="86">
        <f t="shared" si="43"/>
        <v>0</v>
      </c>
      <c r="CC28" s="70">
        <f t="shared" si="44"/>
        <v>0</v>
      </c>
      <c r="CD28" s="70">
        <f t="shared" si="45"/>
        <v>0</v>
      </c>
      <c r="CE28" s="122">
        <f t="shared" si="74"/>
        <v>0</v>
      </c>
      <c r="CF28" s="89" t="str">
        <f t="shared" si="46"/>
        <v/>
      </c>
      <c r="CG28" s="78">
        <f t="shared" si="75"/>
        <v>0</v>
      </c>
      <c r="CI28" s="89" t="str">
        <f t="shared" si="47"/>
        <v/>
      </c>
      <c r="CJ28" s="78">
        <f t="shared" si="76"/>
        <v>0</v>
      </c>
      <c r="CL28" s="90">
        <f t="shared" si="48"/>
        <v>0</v>
      </c>
    </row>
    <row r="29" spans="1:90" ht="18" customHeight="1" thickBot="1">
      <c r="A29" s="36" t="s">
        <v>28</v>
      </c>
      <c r="B29" s="19">
        <v>22</v>
      </c>
      <c r="C29" s="31"/>
      <c r="D29" s="43"/>
      <c r="E29" s="44"/>
      <c r="F29" s="40"/>
      <c r="G29" s="1"/>
      <c r="H29" s="33"/>
      <c r="I29" s="39" t="str">
        <f t="shared" si="0"/>
        <v/>
      </c>
      <c r="J29" s="63" t="str">
        <f t="shared" si="1"/>
        <v/>
      </c>
      <c r="K29" s="74">
        <f t="shared" si="2"/>
        <v>0</v>
      </c>
      <c r="L29" s="75">
        <f t="shared" si="3"/>
        <v>0</v>
      </c>
      <c r="M29" s="75">
        <f t="shared" si="4"/>
        <v>0</v>
      </c>
      <c r="N29" s="75">
        <f t="shared" si="5"/>
        <v>0</v>
      </c>
      <c r="O29" s="98" t="str">
        <f t="shared" si="6"/>
        <v/>
      </c>
      <c r="P29" s="121"/>
      <c r="Q29" s="69" t="str">
        <f t="shared" si="49"/>
        <v/>
      </c>
      <c r="R29" s="54"/>
      <c r="S29" s="129">
        <v>8</v>
      </c>
      <c r="T29" s="12">
        <f t="shared" si="7"/>
        <v>0</v>
      </c>
      <c r="U29" s="12">
        <f t="shared" si="8"/>
        <v>0</v>
      </c>
      <c r="V29" s="126">
        <f t="shared" si="9"/>
        <v>0</v>
      </c>
      <c r="W29" s="51" t="str">
        <f t="shared" si="10"/>
        <v/>
      </c>
      <c r="X29" s="51" t="str">
        <f t="shared" si="11"/>
        <v/>
      </c>
      <c r="Y29" s="72">
        <f t="shared" si="12"/>
        <v>0</v>
      </c>
      <c r="Z29" s="72">
        <f t="shared" si="13"/>
        <v>0</v>
      </c>
      <c r="AA29" s="125" t="str">
        <f t="shared" si="14"/>
        <v/>
      </c>
      <c r="AB29" s="51">
        <f t="shared" si="80"/>
        <v>0</v>
      </c>
      <c r="AC29" s="55">
        <f t="shared" si="16"/>
        <v>0</v>
      </c>
      <c r="AD29" s="56">
        <f t="shared" si="17"/>
        <v>0</v>
      </c>
      <c r="AE29" s="57">
        <f t="shared" si="18"/>
        <v>0</v>
      </c>
      <c r="AF29" s="51">
        <f t="shared" si="19"/>
        <v>0</v>
      </c>
      <c r="AG29" s="55">
        <f t="shared" si="20"/>
        <v>0</v>
      </c>
      <c r="AH29" s="56">
        <f t="shared" si="21"/>
        <v>0</v>
      </c>
      <c r="AI29" s="57">
        <f t="shared" si="22"/>
        <v>0</v>
      </c>
      <c r="AJ29" s="76" t="str">
        <f t="shared" si="50"/>
        <v/>
      </c>
      <c r="AK29" s="76" t="str">
        <f t="shared" si="51"/>
        <v/>
      </c>
      <c r="AL29" s="76" t="str">
        <f t="shared" si="52"/>
        <v/>
      </c>
      <c r="AM29" s="76" t="str">
        <f t="shared" si="53"/>
        <v/>
      </c>
      <c r="AN29" s="76" t="str">
        <f t="shared" si="54"/>
        <v/>
      </c>
      <c r="AO29" s="76" t="str">
        <f t="shared" si="55"/>
        <v/>
      </c>
      <c r="AP29" s="76" t="str">
        <f t="shared" si="56"/>
        <v/>
      </c>
      <c r="AQ29" s="76" t="str">
        <f t="shared" si="57"/>
        <v/>
      </c>
      <c r="AR29" s="76" t="str">
        <f t="shared" si="58"/>
        <v/>
      </c>
      <c r="AS29" s="76" t="str">
        <f t="shared" si="59"/>
        <v/>
      </c>
      <c r="AT29" s="84" t="str">
        <f t="shared" si="60"/>
        <v/>
      </c>
      <c r="AU29" s="76" t="str">
        <f t="shared" si="61"/>
        <v/>
      </c>
      <c r="AV29" s="106" t="str">
        <f t="shared" si="62"/>
        <v/>
      </c>
      <c r="AW29" s="102" t="str">
        <f t="shared" si="63"/>
        <v/>
      </c>
      <c r="AX29" s="103" t="str">
        <f t="shared" si="64"/>
        <v/>
      </c>
      <c r="AY29" s="104" t="str">
        <f t="shared" si="65"/>
        <v/>
      </c>
      <c r="AZ29" s="101" t="str">
        <f t="shared" si="66"/>
        <v/>
      </c>
      <c r="BA29" s="102">
        <f t="shared" si="67"/>
        <v>0</v>
      </c>
      <c r="BB29" s="103">
        <f t="shared" si="68"/>
        <v>0</v>
      </c>
      <c r="BC29" s="104">
        <f t="shared" si="79"/>
        <v>0</v>
      </c>
      <c r="BD29" s="101">
        <f t="shared" si="70"/>
        <v>0</v>
      </c>
      <c r="BE29" s="77">
        <f t="shared" si="78"/>
        <v>3</v>
      </c>
      <c r="BF29" s="77">
        <f t="shared" si="24"/>
        <v>3</v>
      </c>
      <c r="BG29" s="77">
        <f t="shared" si="25"/>
        <v>3</v>
      </c>
      <c r="BH29" s="77">
        <f t="shared" si="26"/>
        <v>3</v>
      </c>
      <c r="BI29" s="57">
        <f t="shared" si="27"/>
        <v>2</v>
      </c>
      <c r="BJ29" s="57">
        <f t="shared" si="28"/>
        <v>2</v>
      </c>
      <c r="BK29" s="57">
        <f t="shared" si="29"/>
        <v>2</v>
      </c>
      <c r="BL29" s="57">
        <f t="shared" si="30"/>
        <v>2</v>
      </c>
      <c r="BM29" s="78">
        <f t="shared" si="71"/>
        <v>0</v>
      </c>
      <c r="BN29" s="78">
        <f t="shared" si="72"/>
        <v>2</v>
      </c>
      <c r="BO29" s="79">
        <f t="shared" si="31"/>
        <v>0</v>
      </c>
      <c r="BP29" s="79">
        <f t="shared" si="32"/>
        <v>0</v>
      </c>
      <c r="BQ29" s="79">
        <f t="shared" si="33"/>
        <v>0</v>
      </c>
      <c r="BR29" s="80">
        <f t="shared" si="34"/>
        <v>0</v>
      </c>
      <c r="BS29" s="80">
        <f t="shared" si="35"/>
        <v>0</v>
      </c>
      <c r="BT29" s="80">
        <f t="shared" si="36"/>
        <v>0</v>
      </c>
      <c r="BU29" s="81">
        <f t="shared" si="73"/>
        <v>0</v>
      </c>
      <c r="BV29" s="81">
        <f t="shared" si="37"/>
        <v>0</v>
      </c>
      <c r="BW29" s="87">
        <f t="shared" si="38"/>
        <v>0</v>
      </c>
      <c r="BX29" s="87">
        <f t="shared" si="39"/>
        <v>0</v>
      </c>
      <c r="BY29" s="87">
        <f t="shared" si="40"/>
        <v>0</v>
      </c>
      <c r="BZ29" s="86">
        <f t="shared" si="41"/>
        <v>0</v>
      </c>
      <c r="CA29" s="86">
        <f t="shared" si="42"/>
        <v>0</v>
      </c>
      <c r="CB29" s="86">
        <f t="shared" si="43"/>
        <v>0</v>
      </c>
      <c r="CC29" s="70">
        <f t="shared" si="44"/>
        <v>0</v>
      </c>
      <c r="CD29" s="70">
        <f t="shared" si="45"/>
        <v>0</v>
      </c>
      <c r="CE29" s="122">
        <f t="shared" si="74"/>
        <v>0</v>
      </c>
      <c r="CF29" s="89" t="str">
        <f t="shared" si="46"/>
        <v/>
      </c>
      <c r="CG29" s="78">
        <f t="shared" si="75"/>
        <v>0</v>
      </c>
      <c r="CI29" s="89" t="str">
        <f t="shared" si="47"/>
        <v/>
      </c>
      <c r="CJ29" s="78">
        <f t="shared" si="76"/>
        <v>0</v>
      </c>
      <c r="CL29" s="90">
        <f t="shared" si="48"/>
        <v>0</v>
      </c>
    </row>
    <row r="30" spans="1:90" ht="18" customHeight="1" thickBot="1">
      <c r="A30" s="36" t="s">
        <v>28</v>
      </c>
      <c r="B30" s="19">
        <v>23</v>
      </c>
      <c r="C30" s="31"/>
      <c r="D30" s="43"/>
      <c r="E30" s="44"/>
      <c r="F30" s="40"/>
      <c r="G30" s="1"/>
      <c r="H30" s="33"/>
      <c r="I30" s="39" t="str">
        <f t="shared" si="0"/>
        <v/>
      </c>
      <c r="J30" s="63" t="str">
        <f t="shared" si="1"/>
        <v/>
      </c>
      <c r="K30" s="74">
        <f t="shared" si="2"/>
        <v>0</v>
      </c>
      <c r="L30" s="75">
        <f t="shared" si="3"/>
        <v>0</v>
      </c>
      <c r="M30" s="75">
        <f t="shared" si="4"/>
        <v>0</v>
      </c>
      <c r="N30" s="75">
        <f t="shared" si="5"/>
        <v>0</v>
      </c>
      <c r="O30" s="98" t="str">
        <f t="shared" si="6"/>
        <v/>
      </c>
      <c r="P30" s="121"/>
      <c r="Q30" s="69" t="str">
        <f t="shared" si="49"/>
        <v/>
      </c>
      <c r="R30" s="54"/>
      <c r="S30" s="133"/>
      <c r="T30" s="12">
        <f t="shared" si="7"/>
        <v>0</v>
      </c>
      <c r="U30" s="12">
        <f t="shared" si="8"/>
        <v>0</v>
      </c>
      <c r="V30" s="126">
        <f t="shared" si="9"/>
        <v>0</v>
      </c>
      <c r="W30" s="51" t="str">
        <f t="shared" si="10"/>
        <v/>
      </c>
      <c r="X30" s="51" t="str">
        <f t="shared" si="11"/>
        <v/>
      </c>
      <c r="Y30" s="72">
        <f t="shared" si="12"/>
        <v>0</v>
      </c>
      <c r="Z30" s="72">
        <f t="shared" si="13"/>
        <v>0</v>
      </c>
      <c r="AA30" s="125" t="str">
        <f t="shared" si="14"/>
        <v/>
      </c>
      <c r="AB30" s="51">
        <f t="shared" si="80"/>
        <v>0</v>
      </c>
      <c r="AC30" s="55">
        <f t="shared" si="16"/>
        <v>0</v>
      </c>
      <c r="AD30" s="56">
        <f t="shared" si="17"/>
        <v>0</v>
      </c>
      <c r="AE30" s="57">
        <f t="shared" si="18"/>
        <v>0</v>
      </c>
      <c r="AF30" s="51">
        <f t="shared" si="19"/>
        <v>0</v>
      </c>
      <c r="AG30" s="55">
        <f t="shared" si="20"/>
        <v>0</v>
      </c>
      <c r="AH30" s="56">
        <f t="shared" si="21"/>
        <v>0</v>
      </c>
      <c r="AI30" s="57">
        <f t="shared" si="22"/>
        <v>0</v>
      </c>
      <c r="AJ30" s="76" t="str">
        <f t="shared" si="50"/>
        <v/>
      </c>
      <c r="AK30" s="76" t="str">
        <f t="shared" si="51"/>
        <v/>
      </c>
      <c r="AL30" s="76" t="str">
        <f t="shared" si="52"/>
        <v/>
      </c>
      <c r="AM30" s="76" t="str">
        <f t="shared" si="53"/>
        <v/>
      </c>
      <c r="AN30" s="76" t="str">
        <f t="shared" si="54"/>
        <v/>
      </c>
      <c r="AO30" s="76" t="str">
        <f t="shared" si="55"/>
        <v/>
      </c>
      <c r="AP30" s="76" t="str">
        <f t="shared" si="56"/>
        <v/>
      </c>
      <c r="AQ30" s="76" t="str">
        <f t="shared" si="57"/>
        <v/>
      </c>
      <c r="AR30" s="76" t="str">
        <f t="shared" si="58"/>
        <v/>
      </c>
      <c r="AS30" s="76" t="str">
        <f t="shared" si="59"/>
        <v/>
      </c>
      <c r="AT30" s="84" t="str">
        <f t="shared" si="60"/>
        <v/>
      </c>
      <c r="AU30" s="76" t="str">
        <f t="shared" si="61"/>
        <v/>
      </c>
      <c r="AV30" s="106" t="str">
        <f t="shared" si="62"/>
        <v/>
      </c>
      <c r="AW30" s="102" t="str">
        <f t="shared" si="63"/>
        <v/>
      </c>
      <c r="AX30" s="103" t="str">
        <f t="shared" si="64"/>
        <v/>
      </c>
      <c r="AY30" s="104" t="str">
        <f t="shared" si="65"/>
        <v/>
      </c>
      <c r="AZ30" s="101" t="str">
        <f t="shared" si="66"/>
        <v/>
      </c>
      <c r="BA30" s="102">
        <f t="shared" si="67"/>
        <v>0</v>
      </c>
      <c r="BB30" s="103">
        <f t="shared" si="68"/>
        <v>0</v>
      </c>
      <c r="BC30" s="104">
        <f t="shared" si="79"/>
        <v>0</v>
      </c>
      <c r="BD30" s="101">
        <f t="shared" si="70"/>
        <v>0</v>
      </c>
      <c r="BE30" s="77">
        <f t="shared" si="78"/>
        <v>3</v>
      </c>
      <c r="BF30" s="77">
        <f t="shared" si="24"/>
        <v>3</v>
      </c>
      <c r="BG30" s="77">
        <f t="shared" si="25"/>
        <v>3</v>
      </c>
      <c r="BH30" s="77">
        <f t="shared" si="26"/>
        <v>3</v>
      </c>
      <c r="BI30" s="57">
        <f t="shared" si="27"/>
        <v>2</v>
      </c>
      <c r="BJ30" s="57">
        <f t="shared" si="28"/>
        <v>2</v>
      </c>
      <c r="BK30" s="57">
        <f t="shared" si="29"/>
        <v>2</v>
      </c>
      <c r="BL30" s="57">
        <f t="shared" si="30"/>
        <v>2</v>
      </c>
      <c r="BM30" s="78">
        <f t="shared" si="71"/>
        <v>0</v>
      </c>
      <c r="BN30" s="78">
        <f t="shared" si="72"/>
        <v>2</v>
      </c>
      <c r="BO30" s="79">
        <f t="shared" si="31"/>
        <v>0</v>
      </c>
      <c r="BP30" s="79">
        <f t="shared" si="32"/>
        <v>0</v>
      </c>
      <c r="BQ30" s="79">
        <f t="shared" si="33"/>
        <v>0</v>
      </c>
      <c r="BR30" s="80">
        <f t="shared" si="34"/>
        <v>0</v>
      </c>
      <c r="BS30" s="80">
        <f t="shared" si="35"/>
        <v>0</v>
      </c>
      <c r="BT30" s="80">
        <f t="shared" si="36"/>
        <v>0</v>
      </c>
      <c r="BU30" s="81">
        <f t="shared" si="73"/>
        <v>0</v>
      </c>
      <c r="BV30" s="81">
        <f t="shared" si="37"/>
        <v>0</v>
      </c>
      <c r="BW30" s="87">
        <f t="shared" si="38"/>
        <v>0</v>
      </c>
      <c r="BX30" s="87">
        <f t="shared" si="39"/>
        <v>0</v>
      </c>
      <c r="BY30" s="87">
        <f t="shared" si="40"/>
        <v>0</v>
      </c>
      <c r="BZ30" s="86">
        <f t="shared" si="41"/>
        <v>0</v>
      </c>
      <c r="CA30" s="86">
        <f t="shared" si="42"/>
        <v>0</v>
      </c>
      <c r="CB30" s="86">
        <f t="shared" si="43"/>
        <v>0</v>
      </c>
      <c r="CC30" s="70">
        <f t="shared" si="44"/>
        <v>0</v>
      </c>
      <c r="CD30" s="70">
        <f t="shared" si="45"/>
        <v>0</v>
      </c>
      <c r="CE30" s="122">
        <f t="shared" si="74"/>
        <v>0</v>
      </c>
      <c r="CF30" s="89" t="str">
        <f t="shared" si="46"/>
        <v/>
      </c>
      <c r="CG30" s="78">
        <f t="shared" si="75"/>
        <v>0</v>
      </c>
      <c r="CI30" s="89" t="str">
        <f t="shared" si="47"/>
        <v/>
      </c>
      <c r="CJ30" s="78">
        <f t="shared" si="76"/>
        <v>0</v>
      </c>
      <c r="CL30" s="90">
        <f t="shared" si="48"/>
        <v>0</v>
      </c>
    </row>
    <row r="31" spans="1:90" ht="18" customHeight="1" thickBot="1">
      <c r="A31" s="36" t="s">
        <v>28</v>
      </c>
      <c r="B31" s="19">
        <v>24</v>
      </c>
      <c r="C31" s="31"/>
      <c r="D31" s="43"/>
      <c r="E31" s="44"/>
      <c r="F31" s="40"/>
      <c r="G31" s="1"/>
      <c r="H31" s="33"/>
      <c r="I31" s="39" t="str">
        <f t="shared" si="0"/>
        <v/>
      </c>
      <c r="J31" s="63" t="str">
        <f t="shared" si="1"/>
        <v/>
      </c>
      <c r="K31" s="74">
        <f t="shared" si="2"/>
        <v>0</v>
      </c>
      <c r="L31" s="75">
        <f t="shared" si="3"/>
        <v>0</v>
      </c>
      <c r="M31" s="75">
        <f t="shared" si="4"/>
        <v>0</v>
      </c>
      <c r="N31" s="75">
        <f t="shared" si="5"/>
        <v>0</v>
      </c>
      <c r="O31" s="98" t="str">
        <f t="shared" si="6"/>
        <v/>
      </c>
      <c r="P31" s="121"/>
      <c r="Q31" s="69" t="str">
        <f t="shared" si="49"/>
        <v/>
      </c>
      <c r="R31" s="54"/>
      <c r="S31" s="133"/>
      <c r="T31" s="12">
        <f t="shared" si="7"/>
        <v>0</v>
      </c>
      <c r="U31" s="12">
        <f t="shared" si="8"/>
        <v>0</v>
      </c>
      <c r="V31" s="126">
        <f t="shared" si="9"/>
        <v>0</v>
      </c>
      <c r="W31" s="51" t="str">
        <f t="shared" si="10"/>
        <v/>
      </c>
      <c r="X31" s="51" t="str">
        <f t="shared" si="11"/>
        <v/>
      </c>
      <c r="Y31" s="72">
        <f t="shared" si="12"/>
        <v>0</v>
      </c>
      <c r="Z31" s="72">
        <f t="shared" si="13"/>
        <v>0</v>
      </c>
      <c r="AA31" s="125" t="str">
        <f t="shared" si="14"/>
        <v/>
      </c>
      <c r="AB31" s="51">
        <f t="shared" si="80"/>
        <v>0</v>
      </c>
      <c r="AC31" s="55">
        <f t="shared" si="16"/>
        <v>0</v>
      </c>
      <c r="AD31" s="56">
        <f t="shared" si="17"/>
        <v>0</v>
      </c>
      <c r="AE31" s="57">
        <f t="shared" si="18"/>
        <v>0</v>
      </c>
      <c r="AF31" s="51">
        <f t="shared" si="19"/>
        <v>0</v>
      </c>
      <c r="AG31" s="55">
        <f t="shared" si="20"/>
        <v>0</v>
      </c>
      <c r="AH31" s="56">
        <f t="shared" si="21"/>
        <v>0</v>
      </c>
      <c r="AI31" s="57">
        <f t="shared" si="22"/>
        <v>0</v>
      </c>
      <c r="AJ31" s="76" t="str">
        <f t="shared" si="50"/>
        <v/>
      </c>
      <c r="AK31" s="76" t="str">
        <f t="shared" si="51"/>
        <v/>
      </c>
      <c r="AL31" s="76" t="str">
        <f t="shared" si="52"/>
        <v/>
      </c>
      <c r="AM31" s="76" t="str">
        <f t="shared" si="53"/>
        <v/>
      </c>
      <c r="AN31" s="76" t="str">
        <f t="shared" si="54"/>
        <v/>
      </c>
      <c r="AO31" s="76" t="str">
        <f t="shared" si="55"/>
        <v/>
      </c>
      <c r="AP31" s="76" t="str">
        <f t="shared" si="56"/>
        <v/>
      </c>
      <c r="AQ31" s="76" t="str">
        <f t="shared" si="57"/>
        <v/>
      </c>
      <c r="AR31" s="76" t="str">
        <f t="shared" si="58"/>
        <v/>
      </c>
      <c r="AS31" s="76" t="str">
        <f t="shared" si="59"/>
        <v/>
      </c>
      <c r="AT31" s="84" t="str">
        <f t="shared" si="60"/>
        <v/>
      </c>
      <c r="AU31" s="76" t="str">
        <f t="shared" si="61"/>
        <v/>
      </c>
      <c r="AV31" s="106" t="str">
        <f t="shared" si="62"/>
        <v/>
      </c>
      <c r="AW31" s="102" t="str">
        <f t="shared" si="63"/>
        <v/>
      </c>
      <c r="AX31" s="103" t="str">
        <f t="shared" si="64"/>
        <v/>
      </c>
      <c r="AY31" s="104" t="str">
        <f t="shared" si="65"/>
        <v/>
      </c>
      <c r="AZ31" s="101" t="str">
        <f t="shared" si="66"/>
        <v/>
      </c>
      <c r="BA31" s="102">
        <f t="shared" si="67"/>
        <v>0</v>
      </c>
      <c r="BB31" s="103">
        <f t="shared" si="68"/>
        <v>0</v>
      </c>
      <c r="BC31" s="104">
        <f t="shared" si="79"/>
        <v>0</v>
      </c>
      <c r="BD31" s="101">
        <f t="shared" si="70"/>
        <v>0</v>
      </c>
      <c r="BE31" s="77">
        <f t="shared" si="78"/>
        <v>3</v>
      </c>
      <c r="BF31" s="77">
        <f t="shared" si="24"/>
        <v>3</v>
      </c>
      <c r="BG31" s="77">
        <f t="shared" si="25"/>
        <v>3</v>
      </c>
      <c r="BH31" s="77">
        <f t="shared" si="26"/>
        <v>3</v>
      </c>
      <c r="BI31" s="57">
        <f t="shared" si="27"/>
        <v>2</v>
      </c>
      <c r="BJ31" s="57">
        <f t="shared" si="28"/>
        <v>2</v>
      </c>
      <c r="BK31" s="57">
        <f t="shared" si="29"/>
        <v>2</v>
      </c>
      <c r="BL31" s="57">
        <f t="shared" si="30"/>
        <v>2</v>
      </c>
      <c r="BM31" s="78">
        <f t="shared" si="71"/>
        <v>0</v>
      </c>
      <c r="BN31" s="78">
        <f t="shared" si="72"/>
        <v>2</v>
      </c>
      <c r="BO31" s="79">
        <f t="shared" si="31"/>
        <v>0</v>
      </c>
      <c r="BP31" s="79">
        <f t="shared" si="32"/>
        <v>0</v>
      </c>
      <c r="BQ31" s="79">
        <f t="shared" si="33"/>
        <v>0</v>
      </c>
      <c r="BR31" s="80">
        <f t="shared" si="34"/>
        <v>0</v>
      </c>
      <c r="BS31" s="80">
        <f t="shared" si="35"/>
        <v>0</v>
      </c>
      <c r="BT31" s="80">
        <f t="shared" si="36"/>
        <v>0</v>
      </c>
      <c r="BU31" s="81">
        <f t="shared" si="73"/>
        <v>0</v>
      </c>
      <c r="BV31" s="81">
        <f t="shared" si="37"/>
        <v>0</v>
      </c>
      <c r="BW31" s="87">
        <f t="shared" si="38"/>
        <v>0</v>
      </c>
      <c r="BX31" s="87">
        <f t="shared" si="39"/>
        <v>0</v>
      </c>
      <c r="BY31" s="87">
        <f t="shared" si="40"/>
        <v>0</v>
      </c>
      <c r="BZ31" s="86">
        <f t="shared" si="41"/>
        <v>0</v>
      </c>
      <c r="CA31" s="86">
        <f t="shared" si="42"/>
        <v>0</v>
      </c>
      <c r="CB31" s="86">
        <f t="shared" si="43"/>
        <v>0</v>
      </c>
      <c r="CC31" s="70">
        <f t="shared" si="44"/>
        <v>0</v>
      </c>
      <c r="CD31" s="70">
        <f t="shared" si="45"/>
        <v>0</v>
      </c>
      <c r="CE31" s="122">
        <f t="shared" si="74"/>
        <v>0</v>
      </c>
      <c r="CF31" s="89" t="str">
        <f t="shared" si="46"/>
        <v/>
      </c>
      <c r="CG31" s="78">
        <f t="shared" si="75"/>
        <v>0</v>
      </c>
      <c r="CI31" s="89" t="str">
        <f t="shared" si="47"/>
        <v/>
      </c>
      <c r="CJ31" s="78">
        <f t="shared" si="76"/>
        <v>0</v>
      </c>
      <c r="CL31" s="90">
        <f t="shared" si="48"/>
        <v>0</v>
      </c>
    </row>
    <row r="32" spans="1:90" ht="18" customHeight="1" thickBot="1">
      <c r="A32" s="36" t="s">
        <v>28</v>
      </c>
      <c r="B32" s="19">
        <v>25</v>
      </c>
      <c r="C32" s="31"/>
      <c r="D32" s="43"/>
      <c r="E32" s="44"/>
      <c r="F32" s="40"/>
      <c r="G32" s="1"/>
      <c r="H32" s="33"/>
      <c r="I32" s="39" t="str">
        <f t="shared" si="0"/>
        <v/>
      </c>
      <c r="J32" s="63" t="str">
        <f t="shared" si="1"/>
        <v/>
      </c>
      <c r="K32" s="74">
        <f t="shared" si="2"/>
        <v>0</v>
      </c>
      <c r="L32" s="75">
        <f t="shared" si="3"/>
        <v>0</v>
      </c>
      <c r="M32" s="75">
        <f t="shared" si="4"/>
        <v>0</v>
      </c>
      <c r="N32" s="75">
        <f t="shared" si="5"/>
        <v>0</v>
      </c>
      <c r="O32" s="98" t="str">
        <f t="shared" si="6"/>
        <v/>
      </c>
      <c r="P32" s="121"/>
      <c r="Q32" s="69" t="str">
        <f t="shared" si="49"/>
        <v/>
      </c>
      <c r="R32" s="54"/>
      <c r="S32" s="133"/>
      <c r="T32" s="12">
        <f t="shared" si="7"/>
        <v>0</v>
      </c>
      <c r="U32" s="12">
        <f t="shared" si="8"/>
        <v>0</v>
      </c>
      <c r="V32" s="126">
        <f t="shared" si="9"/>
        <v>0</v>
      </c>
      <c r="W32" s="51" t="str">
        <f t="shared" si="10"/>
        <v/>
      </c>
      <c r="X32" s="51" t="str">
        <f t="shared" si="11"/>
        <v/>
      </c>
      <c r="Y32" s="72">
        <f t="shared" si="12"/>
        <v>0</v>
      </c>
      <c r="Z32" s="72">
        <f t="shared" si="13"/>
        <v>0</v>
      </c>
      <c r="AA32" s="125" t="str">
        <f t="shared" si="14"/>
        <v/>
      </c>
      <c r="AB32" s="51">
        <f t="shared" si="80"/>
        <v>0</v>
      </c>
      <c r="AC32" s="55">
        <f t="shared" si="16"/>
        <v>0</v>
      </c>
      <c r="AD32" s="56">
        <f t="shared" si="17"/>
        <v>0</v>
      </c>
      <c r="AE32" s="57">
        <f t="shared" si="18"/>
        <v>0</v>
      </c>
      <c r="AF32" s="51">
        <f t="shared" si="19"/>
        <v>0</v>
      </c>
      <c r="AG32" s="55">
        <f t="shared" si="20"/>
        <v>0</v>
      </c>
      <c r="AH32" s="56">
        <f t="shared" si="21"/>
        <v>0</v>
      </c>
      <c r="AI32" s="57">
        <f t="shared" si="22"/>
        <v>0</v>
      </c>
      <c r="AJ32" s="76" t="str">
        <f t="shared" si="50"/>
        <v/>
      </c>
      <c r="AK32" s="76" t="str">
        <f t="shared" si="51"/>
        <v/>
      </c>
      <c r="AL32" s="76" t="str">
        <f t="shared" si="52"/>
        <v/>
      </c>
      <c r="AM32" s="76" t="str">
        <f t="shared" si="53"/>
        <v/>
      </c>
      <c r="AN32" s="76" t="str">
        <f t="shared" si="54"/>
        <v/>
      </c>
      <c r="AO32" s="76" t="str">
        <f t="shared" si="55"/>
        <v/>
      </c>
      <c r="AP32" s="76" t="str">
        <f t="shared" si="56"/>
        <v/>
      </c>
      <c r="AQ32" s="76" t="str">
        <f t="shared" si="57"/>
        <v/>
      </c>
      <c r="AR32" s="76" t="str">
        <f t="shared" si="58"/>
        <v/>
      </c>
      <c r="AS32" s="76" t="str">
        <f t="shared" si="59"/>
        <v/>
      </c>
      <c r="AT32" s="84" t="str">
        <f t="shared" si="60"/>
        <v/>
      </c>
      <c r="AU32" s="76" t="str">
        <f t="shared" si="61"/>
        <v/>
      </c>
      <c r="AV32" s="106" t="str">
        <f t="shared" si="62"/>
        <v/>
      </c>
      <c r="AW32" s="102" t="str">
        <f t="shared" si="63"/>
        <v/>
      </c>
      <c r="AX32" s="103" t="str">
        <f t="shared" si="64"/>
        <v/>
      </c>
      <c r="AY32" s="104" t="str">
        <f t="shared" si="65"/>
        <v/>
      </c>
      <c r="AZ32" s="101" t="str">
        <f t="shared" si="66"/>
        <v/>
      </c>
      <c r="BA32" s="102">
        <f t="shared" si="67"/>
        <v>0</v>
      </c>
      <c r="BB32" s="103">
        <f t="shared" si="68"/>
        <v>0</v>
      </c>
      <c r="BC32" s="104">
        <f t="shared" si="79"/>
        <v>0</v>
      </c>
      <c r="BD32" s="101">
        <f t="shared" si="70"/>
        <v>0</v>
      </c>
      <c r="BE32" s="77">
        <f t="shared" si="78"/>
        <v>3</v>
      </c>
      <c r="BF32" s="77">
        <f t="shared" si="24"/>
        <v>3</v>
      </c>
      <c r="BG32" s="77">
        <f t="shared" si="25"/>
        <v>3</v>
      </c>
      <c r="BH32" s="77">
        <f t="shared" si="26"/>
        <v>3</v>
      </c>
      <c r="BI32" s="57">
        <f t="shared" si="27"/>
        <v>2</v>
      </c>
      <c r="BJ32" s="57">
        <f t="shared" si="28"/>
        <v>2</v>
      </c>
      <c r="BK32" s="57">
        <f t="shared" si="29"/>
        <v>2</v>
      </c>
      <c r="BL32" s="57">
        <f t="shared" si="30"/>
        <v>2</v>
      </c>
      <c r="BM32" s="78">
        <f t="shared" si="71"/>
        <v>0</v>
      </c>
      <c r="BN32" s="78">
        <f t="shared" si="72"/>
        <v>2</v>
      </c>
      <c r="BO32" s="79">
        <f t="shared" si="31"/>
        <v>0</v>
      </c>
      <c r="BP32" s="79">
        <f t="shared" si="32"/>
        <v>0</v>
      </c>
      <c r="BQ32" s="79">
        <f t="shared" si="33"/>
        <v>0</v>
      </c>
      <c r="BR32" s="80">
        <f t="shared" si="34"/>
        <v>0</v>
      </c>
      <c r="BS32" s="80">
        <f t="shared" si="35"/>
        <v>0</v>
      </c>
      <c r="BT32" s="80">
        <f t="shared" si="36"/>
        <v>0</v>
      </c>
      <c r="BU32" s="81">
        <f t="shared" si="73"/>
        <v>0</v>
      </c>
      <c r="BV32" s="81">
        <f t="shared" si="37"/>
        <v>0</v>
      </c>
      <c r="BW32" s="87">
        <f t="shared" si="38"/>
        <v>0</v>
      </c>
      <c r="BX32" s="87">
        <f t="shared" si="39"/>
        <v>0</v>
      </c>
      <c r="BY32" s="87">
        <f t="shared" si="40"/>
        <v>0</v>
      </c>
      <c r="BZ32" s="86">
        <f t="shared" si="41"/>
        <v>0</v>
      </c>
      <c r="CA32" s="86">
        <f t="shared" si="42"/>
        <v>0</v>
      </c>
      <c r="CB32" s="86">
        <f t="shared" si="43"/>
        <v>0</v>
      </c>
      <c r="CC32" s="70">
        <f t="shared" si="44"/>
        <v>0</v>
      </c>
      <c r="CD32" s="70">
        <f t="shared" si="45"/>
        <v>0</v>
      </c>
      <c r="CE32" s="122">
        <f t="shared" si="74"/>
        <v>0</v>
      </c>
      <c r="CF32" s="89" t="str">
        <f t="shared" si="46"/>
        <v/>
      </c>
      <c r="CG32" s="78">
        <f t="shared" si="75"/>
        <v>0</v>
      </c>
      <c r="CI32" s="89" t="str">
        <f t="shared" si="47"/>
        <v/>
      </c>
      <c r="CJ32" s="78">
        <f t="shared" si="76"/>
        <v>0</v>
      </c>
      <c r="CL32" s="90">
        <f t="shared" si="48"/>
        <v>0</v>
      </c>
    </row>
    <row r="33" spans="1:91" ht="18" customHeight="1" thickBot="1">
      <c r="A33" s="36" t="s">
        <v>28</v>
      </c>
      <c r="B33" s="19">
        <v>26</v>
      </c>
      <c r="C33" s="31"/>
      <c r="D33" s="43"/>
      <c r="E33" s="44"/>
      <c r="F33" s="40"/>
      <c r="G33" s="1"/>
      <c r="H33" s="33"/>
      <c r="I33" s="39" t="str">
        <f t="shared" si="0"/>
        <v/>
      </c>
      <c r="J33" s="63" t="str">
        <f t="shared" si="1"/>
        <v/>
      </c>
      <c r="K33" s="74">
        <f t="shared" si="2"/>
        <v>0</v>
      </c>
      <c r="L33" s="75">
        <f t="shared" si="3"/>
        <v>0</v>
      </c>
      <c r="M33" s="75">
        <f t="shared" si="4"/>
        <v>0</v>
      </c>
      <c r="N33" s="75">
        <f t="shared" si="5"/>
        <v>0</v>
      </c>
      <c r="O33" s="98" t="str">
        <f t="shared" si="6"/>
        <v/>
      </c>
      <c r="P33" s="121"/>
      <c r="Q33" s="69" t="str">
        <f t="shared" si="49"/>
        <v/>
      </c>
      <c r="R33" s="54"/>
      <c r="S33" s="134"/>
      <c r="T33" s="12">
        <f t="shared" si="7"/>
        <v>0</v>
      </c>
      <c r="U33" s="12">
        <f t="shared" si="8"/>
        <v>0</v>
      </c>
      <c r="V33" s="126">
        <f t="shared" si="9"/>
        <v>0</v>
      </c>
      <c r="W33" s="51" t="str">
        <f t="shared" si="10"/>
        <v/>
      </c>
      <c r="X33" s="51" t="str">
        <f t="shared" si="11"/>
        <v/>
      </c>
      <c r="Y33" s="72">
        <f t="shared" si="12"/>
        <v>0</v>
      </c>
      <c r="Z33" s="72">
        <f t="shared" si="13"/>
        <v>0</v>
      </c>
      <c r="AA33" s="125" t="str">
        <f t="shared" si="14"/>
        <v/>
      </c>
      <c r="AB33" s="51">
        <f t="shared" si="80"/>
        <v>0</v>
      </c>
      <c r="AC33" s="55">
        <f t="shared" si="16"/>
        <v>0</v>
      </c>
      <c r="AD33" s="56">
        <f t="shared" si="17"/>
        <v>0</v>
      </c>
      <c r="AE33" s="57">
        <f t="shared" si="18"/>
        <v>0</v>
      </c>
      <c r="AF33" s="51">
        <f t="shared" si="19"/>
        <v>0</v>
      </c>
      <c r="AG33" s="55">
        <f t="shared" si="20"/>
        <v>0</v>
      </c>
      <c r="AH33" s="56">
        <f t="shared" si="21"/>
        <v>0</v>
      </c>
      <c r="AI33" s="57">
        <f t="shared" si="22"/>
        <v>0</v>
      </c>
      <c r="AJ33" s="76" t="str">
        <f t="shared" si="50"/>
        <v/>
      </c>
      <c r="AK33" s="76" t="str">
        <f t="shared" si="51"/>
        <v/>
      </c>
      <c r="AL33" s="76" t="str">
        <f t="shared" si="52"/>
        <v/>
      </c>
      <c r="AM33" s="76" t="str">
        <f t="shared" si="53"/>
        <v/>
      </c>
      <c r="AN33" s="76" t="str">
        <f t="shared" si="54"/>
        <v/>
      </c>
      <c r="AO33" s="76" t="str">
        <f t="shared" si="55"/>
        <v/>
      </c>
      <c r="AP33" s="76" t="str">
        <f t="shared" si="56"/>
        <v/>
      </c>
      <c r="AQ33" s="76" t="str">
        <f t="shared" si="57"/>
        <v/>
      </c>
      <c r="AR33" s="76" t="str">
        <f t="shared" si="58"/>
        <v/>
      </c>
      <c r="AS33" s="76" t="str">
        <f t="shared" si="59"/>
        <v/>
      </c>
      <c r="AT33" s="84" t="str">
        <f t="shared" si="60"/>
        <v/>
      </c>
      <c r="AU33" s="76" t="str">
        <f t="shared" si="61"/>
        <v/>
      </c>
      <c r="AV33" s="106" t="str">
        <f t="shared" si="62"/>
        <v/>
      </c>
      <c r="AW33" s="102" t="str">
        <f t="shared" si="63"/>
        <v/>
      </c>
      <c r="AX33" s="103" t="str">
        <f t="shared" si="64"/>
        <v/>
      </c>
      <c r="AY33" s="104" t="str">
        <f t="shared" si="65"/>
        <v/>
      </c>
      <c r="AZ33" s="101" t="str">
        <f t="shared" si="66"/>
        <v/>
      </c>
      <c r="BA33" s="102">
        <f t="shared" si="67"/>
        <v>0</v>
      </c>
      <c r="BB33" s="103">
        <f t="shared" si="68"/>
        <v>0</v>
      </c>
      <c r="BC33" s="104">
        <f t="shared" si="79"/>
        <v>0</v>
      </c>
      <c r="BD33" s="101">
        <f t="shared" si="70"/>
        <v>0</v>
      </c>
      <c r="BE33" s="77">
        <f t="shared" si="78"/>
        <v>3</v>
      </c>
      <c r="BF33" s="77">
        <f t="shared" si="24"/>
        <v>3</v>
      </c>
      <c r="BG33" s="77">
        <f t="shared" si="25"/>
        <v>3</v>
      </c>
      <c r="BH33" s="77">
        <f t="shared" si="26"/>
        <v>3</v>
      </c>
      <c r="BI33" s="57">
        <f t="shared" si="27"/>
        <v>2</v>
      </c>
      <c r="BJ33" s="57">
        <f t="shared" si="28"/>
        <v>2</v>
      </c>
      <c r="BK33" s="57">
        <f t="shared" si="29"/>
        <v>2</v>
      </c>
      <c r="BL33" s="57">
        <f t="shared" si="30"/>
        <v>2</v>
      </c>
      <c r="BM33" s="78">
        <f t="shared" si="71"/>
        <v>0</v>
      </c>
      <c r="BN33" s="78">
        <f t="shared" si="72"/>
        <v>2</v>
      </c>
      <c r="BO33" s="79">
        <f t="shared" si="31"/>
        <v>0</v>
      </c>
      <c r="BP33" s="79">
        <f t="shared" si="32"/>
        <v>0</v>
      </c>
      <c r="BQ33" s="79">
        <f t="shared" si="33"/>
        <v>0</v>
      </c>
      <c r="BR33" s="80">
        <f t="shared" si="34"/>
        <v>0</v>
      </c>
      <c r="BS33" s="80">
        <f t="shared" si="35"/>
        <v>0</v>
      </c>
      <c r="BT33" s="80">
        <f t="shared" si="36"/>
        <v>0</v>
      </c>
      <c r="BU33" s="81">
        <f t="shared" si="73"/>
        <v>0</v>
      </c>
      <c r="BV33" s="81">
        <f t="shared" si="37"/>
        <v>0</v>
      </c>
      <c r="BW33" s="87">
        <f t="shared" si="38"/>
        <v>0</v>
      </c>
      <c r="BX33" s="87">
        <f t="shared" si="39"/>
        <v>0</v>
      </c>
      <c r="BY33" s="87">
        <f t="shared" si="40"/>
        <v>0</v>
      </c>
      <c r="BZ33" s="86">
        <f t="shared" si="41"/>
        <v>0</v>
      </c>
      <c r="CA33" s="86">
        <f t="shared" si="42"/>
        <v>0</v>
      </c>
      <c r="CB33" s="86">
        <f t="shared" si="43"/>
        <v>0</v>
      </c>
      <c r="CC33" s="70">
        <f t="shared" si="44"/>
        <v>0</v>
      </c>
      <c r="CD33" s="70">
        <f t="shared" si="45"/>
        <v>0</v>
      </c>
      <c r="CE33" s="122">
        <f t="shared" si="74"/>
        <v>0</v>
      </c>
      <c r="CF33" s="89" t="str">
        <f t="shared" si="46"/>
        <v/>
      </c>
      <c r="CG33" s="78">
        <f t="shared" si="75"/>
        <v>0</v>
      </c>
      <c r="CI33" s="89" t="str">
        <f t="shared" si="47"/>
        <v/>
      </c>
      <c r="CJ33" s="78">
        <f t="shared" si="76"/>
        <v>0</v>
      </c>
      <c r="CL33" s="90">
        <f t="shared" si="48"/>
        <v>0</v>
      </c>
    </row>
    <row r="34" spans="1:91" ht="18" customHeight="1" thickBot="1">
      <c r="A34" s="36" t="s">
        <v>28</v>
      </c>
      <c r="B34" s="19">
        <v>27</v>
      </c>
      <c r="C34" s="31"/>
      <c r="D34" s="43"/>
      <c r="E34" s="44"/>
      <c r="F34" s="40"/>
      <c r="G34" s="1"/>
      <c r="H34" s="33"/>
      <c r="I34" s="39" t="str">
        <f t="shared" si="0"/>
        <v/>
      </c>
      <c r="J34" s="63" t="str">
        <f t="shared" si="1"/>
        <v/>
      </c>
      <c r="K34" s="74">
        <f t="shared" si="2"/>
        <v>0</v>
      </c>
      <c r="L34" s="75">
        <f t="shared" si="3"/>
        <v>0</v>
      </c>
      <c r="M34" s="75">
        <f t="shared" si="4"/>
        <v>0</v>
      </c>
      <c r="N34" s="75">
        <f t="shared" si="5"/>
        <v>0</v>
      </c>
      <c r="O34" s="98" t="str">
        <f t="shared" si="6"/>
        <v/>
      </c>
      <c r="P34" s="121"/>
      <c r="Q34" s="69" t="str">
        <f t="shared" si="49"/>
        <v/>
      </c>
      <c r="R34" s="54"/>
      <c r="T34" s="12">
        <f t="shared" si="7"/>
        <v>0</v>
      </c>
      <c r="U34" s="12">
        <f t="shared" si="8"/>
        <v>0</v>
      </c>
      <c r="V34" s="126">
        <f t="shared" si="9"/>
        <v>0</v>
      </c>
      <c r="W34" s="51" t="str">
        <f t="shared" si="10"/>
        <v/>
      </c>
      <c r="X34" s="51" t="str">
        <f t="shared" si="11"/>
        <v/>
      </c>
      <c r="Y34" s="72">
        <f t="shared" si="12"/>
        <v>0</v>
      </c>
      <c r="Z34" s="72">
        <f t="shared" si="13"/>
        <v>0</v>
      </c>
      <c r="AA34" s="125" t="str">
        <f t="shared" si="14"/>
        <v/>
      </c>
      <c r="AB34" s="51">
        <f t="shared" si="80"/>
        <v>0</v>
      </c>
      <c r="AC34" s="55">
        <f t="shared" si="16"/>
        <v>0</v>
      </c>
      <c r="AD34" s="56">
        <f t="shared" si="17"/>
        <v>0</v>
      </c>
      <c r="AE34" s="57">
        <f t="shared" si="18"/>
        <v>0</v>
      </c>
      <c r="AF34" s="51">
        <f t="shared" si="19"/>
        <v>0</v>
      </c>
      <c r="AG34" s="55">
        <f t="shared" si="20"/>
        <v>0</v>
      </c>
      <c r="AH34" s="56">
        <f t="shared" si="21"/>
        <v>0</v>
      </c>
      <c r="AI34" s="57">
        <f t="shared" si="22"/>
        <v>0</v>
      </c>
      <c r="AJ34" s="76" t="str">
        <f t="shared" si="50"/>
        <v/>
      </c>
      <c r="AK34" s="76" t="str">
        <f t="shared" si="51"/>
        <v/>
      </c>
      <c r="AL34" s="76" t="str">
        <f t="shared" si="52"/>
        <v/>
      </c>
      <c r="AM34" s="76" t="str">
        <f t="shared" si="53"/>
        <v/>
      </c>
      <c r="AN34" s="76" t="str">
        <f t="shared" si="54"/>
        <v/>
      </c>
      <c r="AO34" s="76" t="str">
        <f t="shared" si="55"/>
        <v/>
      </c>
      <c r="AP34" s="76" t="str">
        <f t="shared" si="56"/>
        <v/>
      </c>
      <c r="AQ34" s="76" t="str">
        <f t="shared" si="57"/>
        <v/>
      </c>
      <c r="AR34" s="76" t="str">
        <f t="shared" si="58"/>
        <v/>
      </c>
      <c r="AS34" s="76" t="str">
        <f t="shared" si="59"/>
        <v/>
      </c>
      <c r="AT34" s="84" t="str">
        <f t="shared" si="60"/>
        <v/>
      </c>
      <c r="AU34" s="76" t="str">
        <f t="shared" si="61"/>
        <v/>
      </c>
      <c r="AV34" s="106" t="str">
        <f t="shared" si="62"/>
        <v/>
      </c>
      <c r="AW34" s="102" t="str">
        <f t="shared" si="63"/>
        <v/>
      </c>
      <c r="AX34" s="103" t="str">
        <f t="shared" si="64"/>
        <v/>
      </c>
      <c r="AY34" s="104" t="str">
        <f t="shared" si="65"/>
        <v/>
      </c>
      <c r="AZ34" s="101" t="str">
        <f t="shared" si="66"/>
        <v/>
      </c>
      <c r="BA34" s="102">
        <f t="shared" si="67"/>
        <v>0</v>
      </c>
      <c r="BB34" s="103">
        <f t="shared" si="68"/>
        <v>0</v>
      </c>
      <c r="BC34" s="104">
        <f t="shared" si="79"/>
        <v>0</v>
      </c>
      <c r="BD34" s="101">
        <f t="shared" si="70"/>
        <v>0</v>
      </c>
      <c r="BE34" s="77">
        <f t="shared" si="78"/>
        <v>3</v>
      </c>
      <c r="BF34" s="77">
        <f t="shared" si="24"/>
        <v>3</v>
      </c>
      <c r="BG34" s="77">
        <f t="shared" si="25"/>
        <v>3</v>
      </c>
      <c r="BH34" s="77">
        <f t="shared" si="26"/>
        <v>3</v>
      </c>
      <c r="BI34" s="57">
        <f t="shared" si="27"/>
        <v>2</v>
      </c>
      <c r="BJ34" s="57">
        <f t="shared" si="28"/>
        <v>2</v>
      </c>
      <c r="BK34" s="57">
        <f t="shared" si="29"/>
        <v>2</v>
      </c>
      <c r="BL34" s="57">
        <f t="shared" si="30"/>
        <v>2</v>
      </c>
      <c r="BM34" s="78">
        <f t="shared" si="71"/>
        <v>0</v>
      </c>
      <c r="BN34" s="78">
        <f t="shared" si="72"/>
        <v>2</v>
      </c>
      <c r="BO34" s="79">
        <f t="shared" si="31"/>
        <v>0</v>
      </c>
      <c r="BP34" s="79">
        <f t="shared" si="32"/>
        <v>0</v>
      </c>
      <c r="BQ34" s="79">
        <f t="shared" si="33"/>
        <v>0</v>
      </c>
      <c r="BR34" s="80">
        <f t="shared" si="34"/>
        <v>0</v>
      </c>
      <c r="BS34" s="80">
        <f t="shared" si="35"/>
        <v>0</v>
      </c>
      <c r="BT34" s="80">
        <f t="shared" si="36"/>
        <v>0</v>
      </c>
      <c r="BU34" s="81">
        <f t="shared" si="73"/>
        <v>0</v>
      </c>
      <c r="BV34" s="81">
        <f t="shared" si="37"/>
        <v>0</v>
      </c>
      <c r="BW34" s="87">
        <f t="shared" si="38"/>
        <v>0</v>
      </c>
      <c r="BX34" s="87">
        <f t="shared" si="39"/>
        <v>0</v>
      </c>
      <c r="BY34" s="87">
        <f t="shared" si="40"/>
        <v>0</v>
      </c>
      <c r="BZ34" s="86">
        <f t="shared" si="41"/>
        <v>0</v>
      </c>
      <c r="CA34" s="86">
        <f t="shared" si="42"/>
        <v>0</v>
      </c>
      <c r="CB34" s="86">
        <f t="shared" si="43"/>
        <v>0</v>
      </c>
      <c r="CC34" s="70">
        <f t="shared" si="44"/>
        <v>0</v>
      </c>
      <c r="CD34" s="70">
        <f t="shared" si="45"/>
        <v>0</v>
      </c>
      <c r="CE34" s="122">
        <f t="shared" si="74"/>
        <v>0</v>
      </c>
      <c r="CF34" s="89" t="str">
        <f t="shared" si="46"/>
        <v/>
      </c>
      <c r="CG34" s="78">
        <f t="shared" si="75"/>
        <v>0</v>
      </c>
      <c r="CI34" s="89" t="str">
        <f t="shared" si="47"/>
        <v/>
      </c>
      <c r="CJ34" s="78">
        <f t="shared" si="76"/>
        <v>0</v>
      </c>
      <c r="CL34" s="90">
        <f t="shared" si="48"/>
        <v>0</v>
      </c>
    </row>
    <row r="35" spans="1:91" ht="18" customHeight="1" thickBot="1">
      <c r="A35" s="36" t="s">
        <v>28</v>
      </c>
      <c r="B35" s="19">
        <v>28</v>
      </c>
      <c r="C35" s="31"/>
      <c r="D35" s="43"/>
      <c r="E35" s="44"/>
      <c r="F35" s="40"/>
      <c r="G35" s="1"/>
      <c r="H35" s="33"/>
      <c r="I35" s="39" t="str">
        <f t="shared" si="0"/>
        <v/>
      </c>
      <c r="J35" s="63" t="str">
        <f t="shared" si="1"/>
        <v/>
      </c>
      <c r="K35" s="74">
        <f t="shared" si="2"/>
        <v>0</v>
      </c>
      <c r="L35" s="75">
        <f t="shared" si="3"/>
        <v>0</v>
      </c>
      <c r="M35" s="75">
        <f t="shared" si="4"/>
        <v>0</v>
      </c>
      <c r="N35" s="75">
        <f t="shared" si="5"/>
        <v>0</v>
      </c>
      <c r="O35" s="98" t="str">
        <f t="shared" si="6"/>
        <v/>
      </c>
      <c r="P35" s="121"/>
      <c r="Q35" s="69" t="str">
        <f t="shared" si="49"/>
        <v/>
      </c>
      <c r="R35" s="54"/>
      <c r="T35" s="12">
        <f t="shared" si="7"/>
        <v>0</v>
      </c>
      <c r="U35" s="12">
        <f t="shared" si="8"/>
        <v>0</v>
      </c>
      <c r="V35" s="126">
        <f t="shared" si="9"/>
        <v>0</v>
      </c>
      <c r="W35" s="51" t="str">
        <f t="shared" si="10"/>
        <v/>
      </c>
      <c r="X35" s="51" t="str">
        <f t="shared" si="11"/>
        <v/>
      </c>
      <c r="Y35" s="72">
        <f t="shared" si="12"/>
        <v>0</v>
      </c>
      <c r="Z35" s="72">
        <f t="shared" si="13"/>
        <v>0</v>
      </c>
      <c r="AA35" s="125" t="str">
        <f t="shared" si="14"/>
        <v/>
      </c>
      <c r="AB35" s="51">
        <f t="shared" si="80"/>
        <v>0</v>
      </c>
      <c r="AC35" s="55">
        <f t="shared" si="16"/>
        <v>0</v>
      </c>
      <c r="AD35" s="56">
        <f t="shared" si="17"/>
        <v>0</v>
      </c>
      <c r="AE35" s="57">
        <f t="shared" si="18"/>
        <v>0</v>
      </c>
      <c r="AF35" s="51">
        <f t="shared" si="19"/>
        <v>0</v>
      </c>
      <c r="AG35" s="55">
        <f t="shared" si="20"/>
        <v>0</v>
      </c>
      <c r="AH35" s="56">
        <f t="shared" si="21"/>
        <v>0</v>
      </c>
      <c r="AI35" s="57">
        <f t="shared" si="22"/>
        <v>0</v>
      </c>
      <c r="AJ35" s="76" t="str">
        <f t="shared" si="50"/>
        <v/>
      </c>
      <c r="AK35" s="76" t="str">
        <f t="shared" si="51"/>
        <v/>
      </c>
      <c r="AL35" s="76" t="str">
        <f t="shared" si="52"/>
        <v/>
      </c>
      <c r="AM35" s="76" t="str">
        <f t="shared" si="53"/>
        <v/>
      </c>
      <c r="AN35" s="76" t="str">
        <f t="shared" si="54"/>
        <v/>
      </c>
      <c r="AO35" s="76" t="str">
        <f t="shared" si="55"/>
        <v/>
      </c>
      <c r="AP35" s="76" t="str">
        <f t="shared" si="56"/>
        <v/>
      </c>
      <c r="AQ35" s="76" t="str">
        <f t="shared" si="57"/>
        <v/>
      </c>
      <c r="AR35" s="76" t="str">
        <f t="shared" si="58"/>
        <v/>
      </c>
      <c r="AS35" s="76" t="str">
        <f t="shared" si="59"/>
        <v/>
      </c>
      <c r="AT35" s="84" t="str">
        <f t="shared" si="60"/>
        <v/>
      </c>
      <c r="AU35" s="76" t="str">
        <f t="shared" si="61"/>
        <v/>
      </c>
      <c r="AV35" s="106" t="str">
        <f t="shared" si="62"/>
        <v/>
      </c>
      <c r="AW35" s="102" t="str">
        <f t="shared" si="63"/>
        <v/>
      </c>
      <c r="AX35" s="103" t="str">
        <f t="shared" si="64"/>
        <v/>
      </c>
      <c r="AY35" s="104" t="str">
        <f t="shared" si="65"/>
        <v/>
      </c>
      <c r="AZ35" s="101" t="str">
        <f t="shared" si="66"/>
        <v/>
      </c>
      <c r="BA35" s="102">
        <f t="shared" si="67"/>
        <v>0</v>
      </c>
      <c r="BB35" s="103">
        <f t="shared" si="68"/>
        <v>0</v>
      </c>
      <c r="BC35" s="104">
        <f t="shared" si="79"/>
        <v>0</v>
      </c>
      <c r="BD35" s="101">
        <f t="shared" si="70"/>
        <v>0</v>
      </c>
      <c r="BE35" s="77">
        <f t="shared" si="78"/>
        <v>3</v>
      </c>
      <c r="BF35" s="77">
        <f t="shared" si="24"/>
        <v>3</v>
      </c>
      <c r="BG35" s="77">
        <f t="shared" si="25"/>
        <v>3</v>
      </c>
      <c r="BH35" s="77">
        <f t="shared" si="26"/>
        <v>3</v>
      </c>
      <c r="BI35" s="57">
        <f t="shared" si="27"/>
        <v>2</v>
      </c>
      <c r="BJ35" s="57">
        <f t="shared" si="28"/>
        <v>2</v>
      </c>
      <c r="BK35" s="57">
        <f t="shared" si="29"/>
        <v>2</v>
      </c>
      <c r="BL35" s="57">
        <f t="shared" si="30"/>
        <v>2</v>
      </c>
      <c r="BM35" s="78">
        <f t="shared" si="71"/>
        <v>0</v>
      </c>
      <c r="BN35" s="78">
        <f t="shared" si="72"/>
        <v>2</v>
      </c>
      <c r="BO35" s="79">
        <f t="shared" si="31"/>
        <v>0</v>
      </c>
      <c r="BP35" s="79">
        <f t="shared" si="32"/>
        <v>0</v>
      </c>
      <c r="BQ35" s="79">
        <f t="shared" si="33"/>
        <v>0</v>
      </c>
      <c r="BR35" s="80">
        <f t="shared" si="34"/>
        <v>0</v>
      </c>
      <c r="BS35" s="80">
        <f t="shared" si="35"/>
        <v>0</v>
      </c>
      <c r="BT35" s="80">
        <f t="shared" si="36"/>
        <v>0</v>
      </c>
      <c r="BU35" s="81">
        <f t="shared" si="73"/>
        <v>0</v>
      </c>
      <c r="BV35" s="81">
        <f t="shared" si="37"/>
        <v>0</v>
      </c>
      <c r="BW35" s="87">
        <f t="shared" si="38"/>
        <v>0</v>
      </c>
      <c r="BX35" s="87">
        <f t="shared" si="39"/>
        <v>0</v>
      </c>
      <c r="BY35" s="87">
        <f t="shared" si="40"/>
        <v>0</v>
      </c>
      <c r="BZ35" s="86">
        <f t="shared" si="41"/>
        <v>0</v>
      </c>
      <c r="CA35" s="86">
        <f t="shared" si="42"/>
        <v>0</v>
      </c>
      <c r="CB35" s="86">
        <f t="shared" si="43"/>
        <v>0</v>
      </c>
      <c r="CC35" s="70">
        <f t="shared" si="44"/>
        <v>0</v>
      </c>
      <c r="CD35" s="70">
        <f t="shared" si="45"/>
        <v>0</v>
      </c>
      <c r="CE35" s="122">
        <f t="shared" si="74"/>
        <v>0</v>
      </c>
      <c r="CF35" s="89" t="str">
        <f t="shared" si="46"/>
        <v/>
      </c>
      <c r="CG35" s="78">
        <f t="shared" si="75"/>
        <v>0</v>
      </c>
      <c r="CI35" s="89" t="str">
        <f t="shared" si="47"/>
        <v/>
      </c>
      <c r="CJ35" s="78">
        <f t="shared" si="76"/>
        <v>0</v>
      </c>
      <c r="CL35" s="90">
        <f t="shared" si="48"/>
        <v>0</v>
      </c>
    </row>
    <row r="36" spans="1:91" ht="18" customHeight="1" thickBot="1">
      <c r="A36" s="36" t="s">
        <v>28</v>
      </c>
      <c r="B36" s="19">
        <v>29</v>
      </c>
      <c r="C36" s="31"/>
      <c r="D36" s="43"/>
      <c r="E36" s="44"/>
      <c r="F36" s="40"/>
      <c r="G36" s="1"/>
      <c r="H36" s="33"/>
      <c r="I36" s="39" t="str">
        <f t="shared" si="0"/>
        <v/>
      </c>
      <c r="J36" s="63" t="str">
        <f t="shared" si="1"/>
        <v/>
      </c>
      <c r="K36" s="74">
        <f t="shared" si="2"/>
        <v>0</v>
      </c>
      <c r="L36" s="75">
        <f t="shared" si="3"/>
        <v>0</v>
      </c>
      <c r="M36" s="75">
        <f t="shared" si="4"/>
        <v>0</v>
      </c>
      <c r="N36" s="75">
        <f t="shared" si="5"/>
        <v>0</v>
      </c>
      <c r="O36" s="98" t="str">
        <f t="shared" si="6"/>
        <v/>
      </c>
      <c r="P36" s="121"/>
      <c r="Q36" s="69" t="str">
        <f t="shared" si="49"/>
        <v/>
      </c>
      <c r="R36" s="54"/>
      <c r="T36" s="12">
        <f t="shared" si="7"/>
        <v>0</v>
      </c>
      <c r="U36" s="12">
        <f t="shared" si="8"/>
        <v>0</v>
      </c>
      <c r="V36" s="126">
        <f t="shared" si="9"/>
        <v>0</v>
      </c>
      <c r="W36" s="51" t="str">
        <f t="shared" si="10"/>
        <v/>
      </c>
      <c r="X36" s="51" t="str">
        <f t="shared" si="11"/>
        <v/>
      </c>
      <c r="Y36" s="72">
        <f t="shared" si="12"/>
        <v>0</v>
      </c>
      <c r="Z36" s="72">
        <f t="shared" si="13"/>
        <v>0</v>
      </c>
      <c r="AA36" s="125" t="str">
        <f t="shared" si="14"/>
        <v/>
      </c>
      <c r="AB36" s="51">
        <f t="shared" si="80"/>
        <v>0</v>
      </c>
      <c r="AC36" s="55">
        <f t="shared" si="16"/>
        <v>0</v>
      </c>
      <c r="AD36" s="56">
        <f t="shared" si="17"/>
        <v>0</v>
      </c>
      <c r="AE36" s="57">
        <f t="shared" si="18"/>
        <v>0</v>
      </c>
      <c r="AF36" s="51">
        <f t="shared" si="19"/>
        <v>0</v>
      </c>
      <c r="AG36" s="55">
        <f t="shared" si="20"/>
        <v>0</v>
      </c>
      <c r="AH36" s="56">
        <f t="shared" si="21"/>
        <v>0</v>
      </c>
      <c r="AI36" s="57">
        <f t="shared" si="22"/>
        <v>0</v>
      </c>
      <c r="AJ36" s="76" t="str">
        <f t="shared" si="50"/>
        <v/>
      </c>
      <c r="AK36" s="76" t="str">
        <f t="shared" si="51"/>
        <v/>
      </c>
      <c r="AL36" s="76" t="str">
        <f t="shared" si="52"/>
        <v/>
      </c>
      <c r="AM36" s="76" t="str">
        <f t="shared" si="53"/>
        <v/>
      </c>
      <c r="AN36" s="76" t="str">
        <f t="shared" si="54"/>
        <v/>
      </c>
      <c r="AO36" s="76" t="str">
        <f t="shared" si="55"/>
        <v/>
      </c>
      <c r="AP36" s="76" t="str">
        <f t="shared" si="56"/>
        <v/>
      </c>
      <c r="AQ36" s="76" t="str">
        <f t="shared" si="57"/>
        <v/>
      </c>
      <c r="AR36" s="76" t="str">
        <f t="shared" si="58"/>
        <v/>
      </c>
      <c r="AS36" s="76" t="str">
        <f t="shared" si="59"/>
        <v/>
      </c>
      <c r="AT36" s="84" t="str">
        <f t="shared" si="60"/>
        <v/>
      </c>
      <c r="AU36" s="76" t="str">
        <f t="shared" si="61"/>
        <v/>
      </c>
      <c r="AV36" s="106" t="str">
        <f t="shared" si="62"/>
        <v/>
      </c>
      <c r="AW36" s="102" t="str">
        <f t="shared" si="63"/>
        <v/>
      </c>
      <c r="AX36" s="103" t="str">
        <f t="shared" si="64"/>
        <v/>
      </c>
      <c r="AY36" s="104" t="str">
        <f t="shared" si="65"/>
        <v/>
      </c>
      <c r="AZ36" s="101" t="str">
        <f t="shared" si="66"/>
        <v/>
      </c>
      <c r="BA36" s="102">
        <f t="shared" si="67"/>
        <v>0</v>
      </c>
      <c r="BB36" s="103">
        <f t="shared" si="68"/>
        <v>0</v>
      </c>
      <c r="BC36" s="104">
        <f t="shared" si="79"/>
        <v>0</v>
      </c>
      <c r="BD36" s="101">
        <f t="shared" si="70"/>
        <v>0</v>
      </c>
      <c r="BE36" s="77">
        <f t="shared" si="78"/>
        <v>3</v>
      </c>
      <c r="BF36" s="77">
        <f t="shared" si="24"/>
        <v>3</v>
      </c>
      <c r="BG36" s="77">
        <f t="shared" si="25"/>
        <v>3</v>
      </c>
      <c r="BH36" s="77">
        <f t="shared" si="26"/>
        <v>3</v>
      </c>
      <c r="BI36" s="57">
        <f t="shared" si="27"/>
        <v>2</v>
      </c>
      <c r="BJ36" s="57">
        <f t="shared" si="28"/>
        <v>2</v>
      </c>
      <c r="BK36" s="57">
        <f t="shared" si="29"/>
        <v>2</v>
      </c>
      <c r="BL36" s="57">
        <f t="shared" si="30"/>
        <v>2</v>
      </c>
      <c r="BM36" s="78">
        <f t="shared" si="71"/>
        <v>0</v>
      </c>
      <c r="BN36" s="78">
        <f t="shared" si="72"/>
        <v>2</v>
      </c>
      <c r="BO36" s="79">
        <f t="shared" si="31"/>
        <v>0</v>
      </c>
      <c r="BP36" s="79">
        <f t="shared" si="32"/>
        <v>0</v>
      </c>
      <c r="BQ36" s="79">
        <f t="shared" si="33"/>
        <v>0</v>
      </c>
      <c r="BR36" s="80">
        <f t="shared" si="34"/>
        <v>0</v>
      </c>
      <c r="BS36" s="80">
        <f t="shared" si="35"/>
        <v>0</v>
      </c>
      <c r="BT36" s="80">
        <f t="shared" si="36"/>
        <v>0</v>
      </c>
      <c r="BU36" s="81">
        <f t="shared" si="73"/>
        <v>0</v>
      </c>
      <c r="BV36" s="81">
        <f t="shared" si="37"/>
        <v>0</v>
      </c>
      <c r="BW36" s="87">
        <f t="shared" si="38"/>
        <v>0</v>
      </c>
      <c r="BX36" s="87">
        <f t="shared" si="39"/>
        <v>0</v>
      </c>
      <c r="BY36" s="87">
        <f t="shared" si="40"/>
        <v>0</v>
      </c>
      <c r="BZ36" s="86">
        <f t="shared" si="41"/>
        <v>0</v>
      </c>
      <c r="CA36" s="86">
        <f t="shared" si="42"/>
        <v>0</v>
      </c>
      <c r="CB36" s="86">
        <f t="shared" si="43"/>
        <v>0</v>
      </c>
      <c r="CC36" s="70">
        <f t="shared" si="44"/>
        <v>0</v>
      </c>
      <c r="CD36" s="70">
        <f t="shared" si="45"/>
        <v>0</v>
      </c>
      <c r="CE36" s="122">
        <f t="shared" si="74"/>
        <v>0</v>
      </c>
      <c r="CF36" s="89" t="str">
        <f t="shared" si="46"/>
        <v/>
      </c>
      <c r="CG36" s="78">
        <f t="shared" si="75"/>
        <v>0</v>
      </c>
      <c r="CI36" s="89" t="str">
        <f t="shared" si="47"/>
        <v/>
      </c>
      <c r="CJ36" s="78">
        <f t="shared" si="76"/>
        <v>0</v>
      </c>
      <c r="CL36" s="90">
        <f t="shared" si="48"/>
        <v>0</v>
      </c>
    </row>
    <row r="37" spans="1:91" ht="18" customHeight="1" thickBot="1">
      <c r="A37" s="36" t="s">
        <v>28</v>
      </c>
      <c r="B37" s="19">
        <v>30</v>
      </c>
      <c r="C37" s="31"/>
      <c r="D37" s="43"/>
      <c r="E37" s="44"/>
      <c r="F37" s="40"/>
      <c r="G37" s="1"/>
      <c r="H37" s="33"/>
      <c r="I37" s="39" t="str">
        <f t="shared" si="0"/>
        <v/>
      </c>
      <c r="J37" s="63" t="str">
        <f t="shared" si="1"/>
        <v/>
      </c>
      <c r="K37" s="74">
        <f t="shared" si="2"/>
        <v>0</v>
      </c>
      <c r="L37" s="75">
        <f t="shared" si="3"/>
        <v>0</v>
      </c>
      <c r="M37" s="75">
        <f t="shared" si="4"/>
        <v>0</v>
      </c>
      <c r="N37" s="75">
        <f t="shared" si="5"/>
        <v>0</v>
      </c>
      <c r="O37" s="98" t="str">
        <f t="shared" si="6"/>
        <v/>
      </c>
      <c r="P37" s="121"/>
      <c r="Q37" s="69" t="str">
        <f t="shared" si="49"/>
        <v/>
      </c>
      <c r="R37" s="54"/>
      <c r="T37" s="12">
        <f t="shared" si="7"/>
        <v>0</v>
      </c>
      <c r="U37" s="12">
        <f t="shared" si="8"/>
        <v>0</v>
      </c>
      <c r="V37" s="126">
        <f t="shared" si="9"/>
        <v>0</v>
      </c>
      <c r="W37" s="51" t="str">
        <f t="shared" si="10"/>
        <v/>
      </c>
      <c r="X37" s="51" t="str">
        <f t="shared" si="11"/>
        <v/>
      </c>
      <c r="Y37" s="72">
        <f t="shared" si="12"/>
        <v>0</v>
      </c>
      <c r="Z37" s="72">
        <f t="shared" si="13"/>
        <v>0</v>
      </c>
      <c r="AA37" s="125" t="str">
        <f t="shared" si="14"/>
        <v/>
      </c>
      <c r="AB37" s="51">
        <f t="shared" si="80"/>
        <v>0</v>
      </c>
      <c r="AC37" s="55">
        <f t="shared" si="16"/>
        <v>0</v>
      </c>
      <c r="AD37" s="56">
        <f t="shared" si="17"/>
        <v>0</v>
      </c>
      <c r="AE37" s="57">
        <f t="shared" si="18"/>
        <v>0</v>
      </c>
      <c r="AF37" s="51">
        <f t="shared" si="19"/>
        <v>0</v>
      </c>
      <c r="AG37" s="55">
        <f t="shared" si="20"/>
        <v>0</v>
      </c>
      <c r="AH37" s="56">
        <f t="shared" si="21"/>
        <v>0</v>
      </c>
      <c r="AI37" s="57">
        <f t="shared" si="22"/>
        <v>0</v>
      </c>
      <c r="AJ37" s="76" t="str">
        <f t="shared" si="50"/>
        <v/>
      </c>
      <c r="AK37" s="76" t="str">
        <f t="shared" si="51"/>
        <v/>
      </c>
      <c r="AL37" s="76" t="str">
        <f t="shared" si="52"/>
        <v/>
      </c>
      <c r="AM37" s="76" t="str">
        <f t="shared" si="53"/>
        <v/>
      </c>
      <c r="AN37" s="76" t="str">
        <f t="shared" si="54"/>
        <v/>
      </c>
      <c r="AO37" s="76" t="str">
        <f t="shared" si="55"/>
        <v/>
      </c>
      <c r="AP37" s="76" t="str">
        <f t="shared" si="56"/>
        <v/>
      </c>
      <c r="AQ37" s="76" t="str">
        <f t="shared" si="57"/>
        <v/>
      </c>
      <c r="AR37" s="76" t="str">
        <f t="shared" si="58"/>
        <v/>
      </c>
      <c r="AS37" s="76" t="str">
        <f t="shared" si="59"/>
        <v/>
      </c>
      <c r="AT37" s="84" t="str">
        <f t="shared" si="60"/>
        <v/>
      </c>
      <c r="AU37" s="76" t="str">
        <f t="shared" si="61"/>
        <v/>
      </c>
      <c r="AV37" s="106" t="str">
        <f t="shared" si="62"/>
        <v/>
      </c>
      <c r="AW37" s="102" t="str">
        <f t="shared" si="63"/>
        <v/>
      </c>
      <c r="AX37" s="103" t="str">
        <f t="shared" si="64"/>
        <v/>
      </c>
      <c r="AY37" s="104" t="str">
        <f t="shared" si="65"/>
        <v/>
      </c>
      <c r="AZ37" s="101" t="str">
        <f t="shared" si="66"/>
        <v/>
      </c>
      <c r="BA37" s="102">
        <f t="shared" si="67"/>
        <v>0</v>
      </c>
      <c r="BB37" s="103">
        <f t="shared" si="68"/>
        <v>0</v>
      </c>
      <c r="BC37" s="104">
        <f t="shared" si="79"/>
        <v>0</v>
      </c>
      <c r="BD37" s="101">
        <f t="shared" si="70"/>
        <v>0</v>
      </c>
      <c r="BE37" s="77">
        <f t="shared" si="78"/>
        <v>3</v>
      </c>
      <c r="BF37" s="77">
        <f t="shared" si="24"/>
        <v>3</v>
      </c>
      <c r="BG37" s="77">
        <f t="shared" si="25"/>
        <v>3</v>
      </c>
      <c r="BH37" s="77">
        <f t="shared" si="26"/>
        <v>3</v>
      </c>
      <c r="BI37" s="57">
        <f t="shared" si="27"/>
        <v>2</v>
      </c>
      <c r="BJ37" s="57">
        <f t="shared" si="28"/>
        <v>2</v>
      </c>
      <c r="BK37" s="57">
        <f t="shared" si="29"/>
        <v>2</v>
      </c>
      <c r="BL37" s="57">
        <f t="shared" si="30"/>
        <v>2</v>
      </c>
      <c r="BM37" s="78">
        <f t="shared" si="71"/>
        <v>0</v>
      </c>
      <c r="BN37" s="78">
        <f t="shared" si="72"/>
        <v>2</v>
      </c>
      <c r="BO37" s="79">
        <f t="shared" si="31"/>
        <v>0</v>
      </c>
      <c r="BP37" s="79">
        <f t="shared" si="32"/>
        <v>0</v>
      </c>
      <c r="BQ37" s="79">
        <f t="shared" si="33"/>
        <v>0</v>
      </c>
      <c r="BR37" s="80">
        <f t="shared" si="34"/>
        <v>0</v>
      </c>
      <c r="BS37" s="80">
        <f t="shared" si="35"/>
        <v>0</v>
      </c>
      <c r="BT37" s="80">
        <f t="shared" si="36"/>
        <v>0</v>
      </c>
      <c r="BU37" s="81">
        <f t="shared" si="73"/>
        <v>0</v>
      </c>
      <c r="BV37" s="81">
        <f t="shared" si="37"/>
        <v>0</v>
      </c>
      <c r="BW37" s="87">
        <f t="shared" si="38"/>
        <v>0</v>
      </c>
      <c r="BX37" s="87">
        <f t="shared" si="39"/>
        <v>0</v>
      </c>
      <c r="BY37" s="87">
        <f t="shared" si="40"/>
        <v>0</v>
      </c>
      <c r="BZ37" s="86">
        <f t="shared" si="41"/>
        <v>0</v>
      </c>
      <c r="CA37" s="86">
        <f t="shared" si="42"/>
        <v>0</v>
      </c>
      <c r="CB37" s="86">
        <f t="shared" si="43"/>
        <v>0</v>
      </c>
      <c r="CC37" s="70">
        <f t="shared" si="44"/>
        <v>0</v>
      </c>
      <c r="CD37" s="70">
        <f t="shared" si="45"/>
        <v>0</v>
      </c>
      <c r="CE37" s="122">
        <f t="shared" si="74"/>
        <v>0</v>
      </c>
      <c r="CF37" s="89" t="str">
        <f t="shared" si="46"/>
        <v/>
      </c>
      <c r="CG37" s="78">
        <f t="shared" si="75"/>
        <v>0</v>
      </c>
      <c r="CI37" s="89" t="str">
        <f t="shared" si="47"/>
        <v/>
      </c>
      <c r="CJ37" s="78">
        <f t="shared" si="76"/>
        <v>0</v>
      </c>
      <c r="CL37" s="90">
        <f t="shared" si="48"/>
        <v>0</v>
      </c>
    </row>
    <row r="38" spans="1:91" ht="18" customHeight="1" thickBot="1">
      <c r="A38" s="36" t="s">
        <v>28</v>
      </c>
      <c r="B38" s="19">
        <v>31</v>
      </c>
      <c r="C38" s="31"/>
      <c r="D38" s="43"/>
      <c r="E38" s="44"/>
      <c r="F38" s="40"/>
      <c r="G38" s="1"/>
      <c r="H38" s="33"/>
      <c r="I38" s="39" t="str">
        <f t="shared" si="0"/>
        <v/>
      </c>
      <c r="J38" s="63" t="str">
        <f t="shared" si="1"/>
        <v/>
      </c>
      <c r="K38" s="74">
        <f t="shared" si="2"/>
        <v>0</v>
      </c>
      <c r="L38" s="75">
        <f t="shared" si="3"/>
        <v>0</v>
      </c>
      <c r="M38" s="75">
        <f t="shared" si="4"/>
        <v>0</v>
      </c>
      <c r="N38" s="75">
        <f t="shared" si="5"/>
        <v>0</v>
      </c>
      <c r="O38" s="98" t="str">
        <f t="shared" si="6"/>
        <v/>
      </c>
      <c r="P38" s="121"/>
      <c r="Q38" s="69" t="str">
        <f t="shared" si="49"/>
        <v/>
      </c>
      <c r="R38" s="54"/>
      <c r="T38" s="12">
        <f t="shared" si="7"/>
        <v>0</v>
      </c>
      <c r="U38" s="12">
        <f t="shared" si="8"/>
        <v>0</v>
      </c>
      <c r="V38" s="126">
        <f t="shared" si="9"/>
        <v>0</v>
      </c>
      <c r="W38" s="51" t="str">
        <f t="shared" si="10"/>
        <v/>
      </c>
      <c r="X38" s="51" t="str">
        <f t="shared" si="11"/>
        <v/>
      </c>
      <c r="Y38" s="72">
        <f t="shared" si="12"/>
        <v>0</v>
      </c>
      <c r="Z38" s="72">
        <f t="shared" si="13"/>
        <v>0</v>
      </c>
      <c r="AA38" s="125" t="str">
        <f t="shared" si="14"/>
        <v/>
      </c>
      <c r="AB38" s="51">
        <f t="shared" si="80"/>
        <v>0</v>
      </c>
      <c r="AC38" s="55">
        <f t="shared" si="16"/>
        <v>0</v>
      </c>
      <c r="AD38" s="56">
        <f t="shared" si="17"/>
        <v>0</v>
      </c>
      <c r="AE38" s="57">
        <f t="shared" si="18"/>
        <v>0</v>
      </c>
      <c r="AF38" s="51">
        <f t="shared" si="19"/>
        <v>0</v>
      </c>
      <c r="AG38" s="55">
        <f t="shared" si="20"/>
        <v>0</v>
      </c>
      <c r="AH38" s="56">
        <f t="shared" si="21"/>
        <v>0</v>
      </c>
      <c r="AI38" s="57">
        <f t="shared" si="22"/>
        <v>0</v>
      </c>
      <c r="AJ38" s="76" t="str">
        <f t="shared" si="50"/>
        <v/>
      </c>
      <c r="AK38" s="76" t="str">
        <f t="shared" si="51"/>
        <v/>
      </c>
      <c r="AL38" s="76" t="str">
        <f t="shared" si="52"/>
        <v/>
      </c>
      <c r="AM38" s="76" t="str">
        <f t="shared" si="53"/>
        <v/>
      </c>
      <c r="AN38" s="76" t="str">
        <f t="shared" si="54"/>
        <v/>
      </c>
      <c r="AO38" s="76" t="str">
        <f t="shared" si="55"/>
        <v/>
      </c>
      <c r="AP38" s="76" t="str">
        <f t="shared" si="56"/>
        <v/>
      </c>
      <c r="AQ38" s="76" t="str">
        <f t="shared" si="57"/>
        <v/>
      </c>
      <c r="AR38" s="76" t="str">
        <f t="shared" si="58"/>
        <v/>
      </c>
      <c r="AS38" s="76" t="str">
        <f t="shared" si="59"/>
        <v/>
      </c>
      <c r="AT38" s="84" t="str">
        <f t="shared" si="60"/>
        <v/>
      </c>
      <c r="AU38" s="76" t="str">
        <f t="shared" si="61"/>
        <v/>
      </c>
      <c r="AV38" s="106" t="str">
        <f t="shared" si="62"/>
        <v/>
      </c>
      <c r="AW38" s="102" t="str">
        <f t="shared" si="63"/>
        <v/>
      </c>
      <c r="AX38" s="103" t="str">
        <f t="shared" si="64"/>
        <v/>
      </c>
      <c r="AY38" s="104" t="str">
        <f t="shared" si="65"/>
        <v/>
      </c>
      <c r="AZ38" s="101" t="str">
        <f t="shared" si="66"/>
        <v/>
      </c>
      <c r="BA38" s="102">
        <f t="shared" si="67"/>
        <v>0</v>
      </c>
      <c r="BB38" s="103">
        <f t="shared" si="68"/>
        <v>0</v>
      </c>
      <c r="BC38" s="104">
        <f t="shared" si="79"/>
        <v>0</v>
      </c>
      <c r="BD38" s="101">
        <f t="shared" si="70"/>
        <v>0</v>
      </c>
      <c r="BE38" s="77">
        <f t="shared" si="78"/>
        <v>3</v>
      </c>
      <c r="BF38" s="77">
        <f t="shared" si="24"/>
        <v>3</v>
      </c>
      <c r="BG38" s="77">
        <f t="shared" si="25"/>
        <v>3</v>
      </c>
      <c r="BH38" s="77">
        <f t="shared" si="26"/>
        <v>3</v>
      </c>
      <c r="BI38" s="57">
        <f t="shared" si="27"/>
        <v>2</v>
      </c>
      <c r="BJ38" s="57">
        <f t="shared" si="28"/>
        <v>2</v>
      </c>
      <c r="BK38" s="57">
        <f t="shared" si="29"/>
        <v>2</v>
      </c>
      <c r="BL38" s="57">
        <f t="shared" si="30"/>
        <v>2</v>
      </c>
      <c r="BM38" s="78">
        <f t="shared" si="71"/>
        <v>0</v>
      </c>
      <c r="BN38" s="78">
        <f t="shared" si="72"/>
        <v>2</v>
      </c>
      <c r="BO38" s="79">
        <f t="shared" si="31"/>
        <v>0</v>
      </c>
      <c r="BP38" s="79">
        <f t="shared" si="32"/>
        <v>0</v>
      </c>
      <c r="BQ38" s="79">
        <f t="shared" si="33"/>
        <v>0</v>
      </c>
      <c r="BR38" s="80">
        <f t="shared" si="34"/>
        <v>0</v>
      </c>
      <c r="BS38" s="80">
        <f t="shared" si="35"/>
        <v>0</v>
      </c>
      <c r="BT38" s="80">
        <f t="shared" si="36"/>
        <v>0</v>
      </c>
      <c r="BU38" s="81">
        <f t="shared" si="73"/>
        <v>0</v>
      </c>
      <c r="BV38" s="81">
        <f t="shared" si="37"/>
        <v>0</v>
      </c>
      <c r="BW38" s="87">
        <f t="shared" si="38"/>
        <v>0</v>
      </c>
      <c r="BX38" s="87">
        <f t="shared" si="39"/>
        <v>0</v>
      </c>
      <c r="BY38" s="87">
        <f t="shared" si="40"/>
        <v>0</v>
      </c>
      <c r="BZ38" s="86">
        <f t="shared" si="41"/>
        <v>0</v>
      </c>
      <c r="CA38" s="86">
        <f t="shared" si="42"/>
        <v>0</v>
      </c>
      <c r="CB38" s="86">
        <f t="shared" si="43"/>
        <v>0</v>
      </c>
      <c r="CC38" s="70">
        <f t="shared" si="44"/>
        <v>0</v>
      </c>
      <c r="CD38" s="70">
        <f t="shared" si="45"/>
        <v>0</v>
      </c>
      <c r="CE38" s="122">
        <f t="shared" si="74"/>
        <v>0</v>
      </c>
      <c r="CF38" s="89" t="str">
        <f t="shared" si="46"/>
        <v/>
      </c>
      <c r="CG38" s="78">
        <f t="shared" si="75"/>
        <v>0</v>
      </c>
      <c r="CI38" s="89" t="str">
        <f t="shared" si="47"/>
        <v/>
      </c>
      <c r="CJ38" s="78">
        <f t="shared" si="76"/>
        <v>0</v>
      </c>
      <c r="CL38" s="90">
        <f t="shared" si="48"/>
        <v>0</v>
      </c>
    </row>
    <row r="39" spans="1:91" ht="18" customHeight="1" thickBot="1">
      <c r="A39" s="36" t="s">
        <v>28</v>
      </c>
      <c r="B39" s="19">
        <v>32</v>
      </c>
      <c r="C39" s="31"/>
      <c r="D39" s="43"/>
      <c r="E39" s="44"/>
      <c r="F39" s="40"/>
      <c r="G39" s="1"/>
      <c r="H39" s="33"/>
      <c r="I39" s="39" t="str">
        <f t="shared" si="0"/>
        <v/>
      </c>
      <c r="J39" s="63" t="str">
        <f t="shared" si="1"/>
        <v/>
      </c>
      <c r="K39" s="74">
        <f t="shared" si="2"/>
        <v>0</v>
      </c>
      <c r="L39" s="75">
        <f t="shared" si="3"/>
        <v>0</v>
      </c>
      <c r="M39" s="75">
        <f t="shared" si="4"/>
        <v>0</v>
      </c>
      <c r="N39" s="75">
        <f t="shared" si="5"/>
        <v>0</v>
      </c>
      <c r="O39" s="98" t="str">
        <f t="shared" si="6"/>
        <v/>
      </c>
      <c r="P39" s="121"/>
      <c r="Q39" s="69" t="str">
        <f t="shared" si="49"/>
        <v/>
      </c>
      <c r="R39" s="54"/>
      <c r="T39" s="12">
        <f t="shared" si="7"/>
        <v>0</v>
      </c>
      <c r="U39" s="12">
        <f t="shared" si="8"/>
        <v>0</v>
      </c>
      <c r="V39" s="126">
        <f t="shared" si="9"/>
        <v>0</v>
      </c>
      <c r="W39" s="51" t="str">
        <f t="shared" si="10"/>
        <v/>
      </c>
      <c r="X39" s="51" t="str">
        <f t="shared" si="11"/>
        <v/>
      </c>
      <c r="Y39" s="72">
        <f t="shared" si="12"/>
        <v>0</v>
      </c>
      <c r="Z39" s="72">
        <f t="shared" si="13"/>
        <v>0</v>
      </c>
      <c r="AA39" s="125" t="str">
        <f t="shared" si="14"/>
        <v/>
      </c>
      <c r="AB39" s="51">
        <f t="shared" si="80"/>
        <v>0</v>
      </c>
      <c r="AC39" s="55">
        <f t="shared" si="16"/>
        <v>0</v>
      </c>
      <c r="AD39" s="56">
        <f t="shared" si="17"/>
        <v>0</v>
      </c>
      <c r="AE39" s="57">
        <f t="shared" si="18"/>
        <v>0</v>
      </c>
      <c r="AF39" s="51">
        <f t="shared" si="19"/>
        <v>0</v>
      </c>
      <c r="AG39" s="55">
        <f t="shared" si="20"/>
        <v>0</v>
      </c>
      <c r="AH39" s="56">
        <f t="shared" si="21"/>
        <v>0</v>
      </c>
      <c r="AI39" s="57">
        <f t="shared" si="22"/>
        <v>0</v>
      </c>
      <c r="AJ39" s="76" t="str">
        <f t="shared" si="50"/>
        <v/>
      </c>
      <c r="AK39" s="76" t="str">
        <f t="shared" si="51"/>
        <v/>
      </c>
      <c r="AL39" s="76" t="str">
        <f t="shared" si="52"/>
        <v/>
      </c>
      <c r="AM39" s="76" t="str">
        <f t="shared" si="53"/>
        <v/>
      </c>
      <c r="AN39" s="76" t="str">
        <f t="shared" si="54"/>
        <v/>
      </c>
      <c r="AO39" s="76" t="str">
        <f t="shared" si="55"/>
        <v/>
      </c>
      <c r="AP39" s="76" t="str">
        <f t="shared" si="56"/>
        <v/>
      </c>
      <c r="AQ39" s="76" t="str">
        <f t="shared" si="57"/>
        <v/>
      </c>
      <c r="AR39" s="76" t="str">
        <f t="shared" si="58"/>
        <v/>
      </c>
      <c r="AS39" s="76" t="str">
        <f t="shared" si="59"/>
        <v/>
      </c>
      <c r="AT39" s="84" t="str">
        <f t="shared" si="60"/>
        <v/>
      </c>
      <c r="AU39" s="76" t="str">
        <f t="shared" si="61"/>
        <v/>
      </c>
      <c r="AV39" s="106" t="str">
        <f t="shared" si="62"/>
        <v/>
      </c>
      <c r="AW39" s="102" t="str">
        <f t="shared" si="63"/>
        <v/>
      </c>
      <c r="AX39" s="103" t="str">
        <f t="shared" si="64"/>
        <v/>
      </c>
      <c r="AY39" s="104" t="str">
        <f t="shared" si="65"/>
        <v/>
      </c>
      <c r="AZ39" s="101" t="str">
        <f t="shared" si="66"/>
        <v/>
      </c>
      <c r="BA39" s="102">
        <f t="shared" si="67"/>
        <v>0</v>
      </c>
      <c r="BB39" s="103">
        <f t="shared" si="68"/>
        <v>0</v>
      </c>
      <c r="BC39" s="104">
        <f t="shared" si="79"/>
        <v>0</v>
      </c>
      <c r="BD39" s="101">
        <f t="shared" si="70"/>
        <v>0</v>
      </c>
      <c r="BE39" s="77">
        <f t="shared" si="78"/>
        <v>3</v>
      </c>
      <c r="BF39" s="77">
        <f t="shared" si="24"/>
        <v>3</v>
      </c>
      <c r="BG39" s="77">
        <f t="shared" si="25"/>
        <v>3</v>
      </c>
      <c r="BH39" s="77">
        <f t="shared" si="26"/>
        <v>3</v>
      </c>
      <c r="BI39" s="57">
        <f t="shared" si="27"/>
        <v>2</v>
      </c>
      <c r="BJ39" s="57">
        <f t="shared" si="28"/>
        <v>2</v>
      </c>
      <c r="BK39" s="57">
        <f t="shared" si="29"/>
        <v>2</v>
      </c>
      <c r="BL39" s="57">
        <f t="shared" si="30"/>
        <v>2</v>
      </c>
      <c r="BM39" s="78">
        <f t="shared" si="71"/>
        <v>0</v>
      </c>
      <c r="BN39" s="78">
        <f t="shared" si="72"/>
        <v>2</v>
      </c>
      <c r="BO39" s="79">
        <f t="shared" si="31"/>
        <v>0</v>
      </c>
      <c r="BP39" s="79">
        <f t="shared" si="32"/>
        <v>0</v>
      </c>
      <c r="BQ39" s="79">
        <f t="shared" si="33"/>
        <v>0</v>
      </c>
      <c r="BR39" s="80">
        <f t="shared" si="34"/>
        <v>0</v>
      </c>
      <c r="BS39" s="80">
        <f t="shared" si="35"/>
        <v>0</v>
      </c>
      <c r="BT39" s="80">
        <f t="shared" si="36"/>
        <v>0</v>
      </c>
      <c r="BU39" s="81">
        <f t="shared" si="73"/>
        <v>0</v>
      </c>
      <c r="BV39" s="81">
        <f t="shared" si="37"/>
        <v>0</v>
      </c>
      <c r="BW39" s="87">
        <f t="shared" si="38"/>
        <v>0</v>
      </c>
      <c r="BX39" s="87">
        <f t="shared" si="39"/>
        <v>0</v>
      </c>
      <c r="BY39" s="87">
        <f t="shared" si="40"/>
        <v>0</v>
      </c>
      <c r="BZ39" s="86">
        <f t="shared" si="41"/>
        <v>0</v>
      </c>
      <c r="CA39" s="86">
        <f t="shared" si="42"/>
        <v>0</v>
      </c>
      <c r="CB39" s="86">
        <f t="shared" si="43"/>
        <v>0</v>
      </c>
      <c r="CC39" s="70">
        <f t="shared" si="44"/>
        <v>0</v>
      </c>
      <c r="CD39" s="70">
        <f t="shared" si="45"/>
        <v>0</v>
      </c>
      <c r="CE39" s="122">
        <f t="shared" si="74"/>
        <v>0</v>
      </c>
      <c r="CF39" s="89" t="str">
        <f t="shared" si="46"/>
        <v/>
      </c>
      <c r="CG39" s="78">
        <f t="shared" si="75"/>
        <v>0</v>
      </c>
      <c r="CI39" s="89" t="str">
        <f t="shared" si="47"/>
        <v/>
      </c>
      <c r="CJ39" s="78">
        <f t="shared" si="76"/>
        <v>0</v>
      </c>
      <c r="CL39" s="90">
        <f t="shared" si="48"/>
        <v>0</v>
      </c>
    </row>
    <row r="40" spans="1:91" ht="18" customHeight="1" thickBot="1">
      <c r="A40" s="36" t="s">
        <v>28</v>
      </c>
      <c r="B40" s="19">
        <v>33</v>
      </c>
      <c r="C40" s="31"/>
      <c r="D40" s="43"/>
      <c r="E40" s="44"/>
      <c r="F40" s="40"/>
      <c r="G40" s="1"/>
      <c r="H40" s="33"/>
      <c r="I40" s="39" t="str">
        <f t="shared" si="0"/>
        <v/>
      </c>
      <c r="J40" s="63" t="str">
        <f t="shared" si="1"/>
        <v/>
      </c>
      <c r="K40" s="74">
        <f t="shared" si="2"/>
        <v>0</v>
      </c>
      <c r="L40" s="75">
        <f t="shared" si="3"/>
        <v>0</v>
      </c>
      <c r="M40" s="75">
        <f t="shared" si="4"/>
        <v>0</v>
      </c>
      <c r="N40" s="75">
        <f t="shared" si="5"/>
        <v>0</v>
      </c>
      <c r="O40" s="98" t="str">
        <f t="shared" si="6"/>
        <v/>
      </c>
      <c r="P40" s="121"/>
      <c r="Q40" s="69" t="str">
        <f t="shared" si="49"/>
        <v/>
      </c>
      <c r="R40" s="54"/>
      <c r="T40" s="12">
        <f t="shared" si="7"/>
        <v>0</v>
      </c>
      <c r="U40" s="12">
        <f t="shared" si="8"/>
        <v>0</v>
      </c>
      <c r="V40" s="126">
        <f t="shared" si="9"/>
        <v>0</v>
      </c>
      <c r="W40" s="51" t="str">
        <f t="shared" si="10"/>
        <v/>
      </c>
      <c r="X40" s="51" t="str">
        <f t="shared" si="11"/>
        <v/>
      </c>
      <c r="Y40" s="72">
        <f t="shared" si="12"/>
        <v>0</v>
      </c>
      <c r="Z40" s="72">
        <f t="shared" si="13"/>
        <v>0</v>
      </c>
      <c r="AA40" s="125" t="str">
        <f t="shared" si="14"/>
        <v/>
      </c>
      <c r="AB40" s="51">
        <f t="shared" si="80"/>
        <v>0</v>
      </c>
      <c r="AC40" s="55">
        <f t="shared" si="16"/>
        <v>0</v>
      </c>
      <c r="AD40" s="56">
        <f t="shared" si="17"/>
        <v>0</v>
      </c>
      <c r="AE40" s="57">
        <f t="shared" si="18"/>
        <v>0</v>
      </c>
      <c r="AF40" s="51">
        <f t="shared" si="19"/>
        <v>0</v>
      </c>
      <c r="AG40" s="55">
        <f t="shared" si="20"/>
        <v>0</v>
      </c>
      <c r="AH40" s="56">
        <f t="shared" si="21"/>
        <v>0</v>
      </c>
      <c r="AI40" s="57">
        <f t="shared" si="22"/>
        <v>0</v>
      </c>
      <c r="AJ40" s="76" t="str">
        <f t="shared" si="50"/>
        <v/>
      </c>
      <c r="AK40" s="76" t="str">
        <f t="shared" si="51"/>
        <v/>
      </c>
      <c r="AL40" s="76" t="str">
        <f t="shared" si="52"/>
        <v/>
      </c>
      <c r="AM40" s="76" t="str">
        <f t="shared" si="53"/>
        <v/>
      </c>
      <c r="AN40" s="76" t="str">
        <f t="shared" si="54"/>
        <v/>
      </c>
      <c r="AO40" s="76" t="str">
        <f t="shared" si="55"/>
        <v/>
      </c>
      <c r="AP40" s="76" t="str">
        <f t="shared" si="56"/>
        <v/>
      </c>
      <c r="AQ40" s="76" t="str">
        <f t="shared" si="57"/>
        <v/>
      </c>
      <c r="AR40" s="76" t="str">
        <f t="shared" si="58"/>
        <v/>
      </c>
      <c r="AS40" s="76" t="str">
        <f t="shared" si="59"/>
        <v/>
      </c>
      <c r="AT40" s="84" t="str">
        <f t="shared" si="60"/>
        <v/>
      </c>
      <c r="AU40" s="76" t="str">
        <f t="shared" si="61"/>
        <v/>
      </c>
      <c r="AV40" s="106" t="str">
        <f t="shared" si="62"/>
        <v/>
      </c>
      <c r="AW40" s="102" t="str">
        <f t="shared" si="63"/>
        <v/>
      </c>
      <c r="AX40" s="103" t="str">
        <f t="shared" si="64"/>
        <v/>
      </c>
      <c r="AY40" s="104" t="str">
        <f t="shared" si="65"/>
        <v/>
      </c>
      <c r="AZ40" s="101" t="str">
        <f t="shared" si="66"/>
        <v/>
      </c>
      <c r="BA40" s="102">
        <f t="shared" si="67"/>
        <v>0</v>
      </c>
      <c r="BB40" s="103">
        <f t="shared" si="68"/>
        <v>0</v>
      </c>
      <c r="BC40" s="104">
        <f t="shared" si="79"/>
        <v>0</v>
      </c>
      <c r="BD40" s="101">
        <f t="shared" si="70"/>
        <v>0</v>
      </c>
      <c r="BE40" s="77">
        <f t="shared" si="78"/>
        <v>3</v>
      </c>
      <c r="BF40" s="77">
        <f t="shared" si="24"/>
        <v>3</v>
      </c>
      <c r="BG40" s="77">
        <f t="shared" si="25"/>
        <v>3</v>
      </c>
      <c r="BH40" s="77">
        <f t="shared" si="26"/>
        <v>3</v>
      </c>
      <c r="BI40" s="57">
        <f t="shared" si="27"/>
        <v>2</v>
      </c>
      <c r="BJ40" s="57">
        <f t="shared" si="28"/>
        <v>2</v>
      </c>
      <c r="BK40" s="57">
        <f t="shared" si="29"/>
        <v>2</v>
      </c>
      <c r="BL40" s="57">
        <f t="shared" si="30"/>
        <v>2</v>
      </c>
      <c r="BM40" s="78">
        <f t="shared" si="71"/>
        <v>0</v>
      </c>
      <c r="BN40" s="78">
        <f t="shared" si="72"/>
        <v>2</v>
      </c>
      <c r="BO40" s="79">
        <f t="shared" si="31"/>
        <v>0</v>
      </c>
      <c r="BP40" s="79">
        <f t="shared" si="32"/>
        <v>0</v>
      </c>
      <c r="BQ40" s="79">
        <f t="shared" si="33"/>
        <v>0</v>
      </c>
      <c r="BR40" s="80">
        <f t="shared" si="34"/>
        <v>0</v>
      </c>
      <c r="BS40" s="80">
        <f t="shared" si="35"/>
        <v>0</v>
      </c>
      <c r="BT40" s="80">
        <f t="shared" si="36"/>
        <v>0</v>
      </c>
      <c r="BU40" s="81">
        <f t="shared" si="73"/>
        <v>0</v>
      </c>
      <c r="BV40" s="81">
        <f t="shared" si="37"/>
        <v>0</v>
      </c>
      <c r="BW40" s="87">
        <f t="shared" si="38"/>
        <v>0</v>
      </c>
      <c r="BX40" s="87">
        <f t="shared" si="39"/>
        <v>0</v>
      </c>
      <c r="BY40" s="87">
        <f t="shared" si="40"/>
        <v>0</v>
      </c>
      <c r="BZ40" s="86">
        <f t="shared" si="41"/>
        <v>0</v>
      </c>
      <c r="CA40" s="86">
        <f t="shared" si="42"/>
        <v>0</v>
      </c>
      <c r="CB40" s="86">
        <f t="shared" si="43"/>
        <v>0</v>
      </c>
      <c r="CC40" s="70">
        <f t="shared" si="44"/>
        <v>0</v>
      </c>
      <c r="CD40" s="70">
        <f t="shared" si="45"/>
        <v>0</v>
      </c>
      <c r="CE40" s="122">
        <f t="shared" si="74"/>
        <v>0</v>
      </c>
      <c r="CF40" s="89" t="str">
        <f t="shared" si="46"/>
        <v/>
      </c>
      <c r="CG40" s="78">
        <f t="shared" si="75"/>
        <v>0</v>
      </c>
      <c r="CI40" s="89" t="str">
        <f t="shared" si="47"/>
        <v/>
      </c>
      <c r="CJ40" s="78">
        <f t="shared" si="76"/>
        <v>0</v>
      </c>
      <c r="CL40" s="90">
        <f t="shared" si="48"/>
        <v>0</v>
      </c>
    </row>
    <row r="41" spans="1:91" ht="18" customHeight="1" thickBot="1">
      <c r="A41" s="36" t="s">
        <v>28</v>
      </c>
      <c r="B41" s="19">
        <v>34</v>
      </c>
      <c r="C41" s="31"/>
      <c r="D41" s="43"/>
      <c r="E41" s="44"/>
      <c r="F41" s="40"/>
      <c r="G41" s="1"/>
      <c r="H41" s="33"/>
      <c r="I41" s="39" t="str">
        <f t="shared" si="0"/>
        <v/>
      </c>
      <c r="J41" s="63" t="str">
        <f t="shared" si="1"/>
        <v/>
      </c>
      <c r="K41" s="74">
        <f t="shared" si="2"/>
        <v>0</v>
      </c>
      <c r="L41" s="75">
        <f t="shared" si="3"/>
        <v>0</v>
      </c>
      <c r="M41" s="75">
        <f t="shared" si="4"/>
        <v>0</v>
      </c>
      <c r="N41" s="75">
        <f t="shared" si="5"/>
        <v>0</v>
      </c>
      <c r="O41" s="98" t="str">
        <f t="shared" si="6"/>
        <v/>
      </c>
      <c r="P41" s="121"/>
      <c r="Q41" s="69" t="str">
        <f t="shared" si="49"/>
        <v/>
      </c>
      <c r="R41" s="54"/>
      <c r="T41" s="12">
        <f t="shared" si="7"/>
        <v>0</v>
      </c>
      <c r="U41" s="12">
        <f t="shared" si="8"/>
        <v>0</v>
      </c>
      <c r="V41" s="126">
        <f t="shared" si="9"/>
        <v>0</v>
      </c>
      <c r="W41" s="51" t="str">
        <f t="shared" si="10"/>
        <v/>
      </c>
      <c r="X41" s="51" t="str">
        <f t="shared" si="11"/>
        <v/>
      </c>
      <c r="Y41" s="72">
        <f t="shared" si="12"/>
        <v>0</v>
      </c>
      <c r="Z41" s="72">
        <f t="shared" si="13"/>
        <v>0</v>
      </c>
      <c r="AA41" s="125" t="str">
        <f t="shared" si="14"/>
        <v/>
      </c>
      <c r="AB41" s="51">
        <f t="shared" si="80"/>
        <v>0</v>
      </c>
      <c r="AC41" s="55">
        <f t="shared" si="16"/>
        <v>0</v>
      </c>
      <c r="AD41" s="56">
        <f t="shared" si="17"/>
        <v>0</v>
      </c>
      <c r="AE41" s="57">
        <f t="shared" si="18"/>
        <v>0</v>
      </c>
      <c r="AF41" s="51">
        <f t="shared" si="19"/>
        <v>0</v>
      </c>
      <c r="AG41" s="55">
        <f t="shared" si="20"/>
        <v>0</v>
      </c>
      <c r="AH41" s="56">
        <f t="shared" si="21"/>
        <v>0</v>
      </c>
      <c r="AI41" s="57">
        <f t="shared" si="22"/>
        <v>0</v>
      </c>
      <c r="AJ41" s="76" t="str">
        <f t="shared" si="50"/>
        <v/>
      </c>
      <c r="AK41" s="76" t="str">
        <f t="shared" si="51"/>
        <v/>
      </c>
      <c r="AL41" s="76" t="str">
        <f t="shared" si="52"/>
        <v/>
      </c>
      <c r="AM41" s="76" t="str">
        <f t="shared" si="53"/>
        <v/>
      </c>
      <c r="AN41" s="76" t="str">
        <f t="shared" si="54"/>
        <v/>
      </c>
      <c r="AO41" s="76" t="str">
        <f t="shared" si="55"/>
        <v/>
      </c>
      <c r="AP41" s="76" t="str">
        <f t="shared" si="56"/>
        <v/>
      </c>
      <c r="AQ41" s="76" t="str">
        <f t="shared" si="57"/>
        <v/>
      </c>
      <c r="AR41" s="76" t="str">
        <f t="shared" si="58"/>
        <v/>
      </c>
      <c r="AS41" s="76" t="str">
        <f t="shared" si="59"/>
        <v/>
      </c>
      <c r="AT41" s="84" t="str">
        <f t="shared" si="60"/>
        <v/>
      </c>
      <c r="AU41" s="76" t="str">
        <f t="shared" si="61"/>
        <v/>
      </c>
      <c r="AV41" s="106" t="str">
        <f t="shared" si="62"/>
        <v/>
      </c>
      <c r="AW41" s="102" t="str">
        <f t="shared" si="63"/>
        <v/>
      </c>
      <c r="AX41" s="103" t="str">
        <f t="shared" si="64"/>
        <v/>
      </c>
      <c r="AY41" s="104" t="str">
        <f t="shared" si="65"/>
        <v/>
      </c>
      <c r="AZ41" s="101" t="str">
        <f t="shared" si="66"/>
        <v/>
      </c>
      <c r="BA41" s="102">
        <f t="shared" si="67"/>
        <v>0</v>
      </c>
      <c r="BB41" s="103">
        <f t="shared" si="68"/>
        <v>0</v>
      </c>
      <c r="BC41" s="104">
        <f t="shared" si="79"/>
        <v>0</v>
      </c>
      <c r="BD41" s="101">
        <f t="shared" si="70"/>
        <v>0</v>
      </c>
      <c r="BE41" s="77">
        <f t="shared" si="78"/>
        <v>3</v>
      </c>
      <c r="BF41" s="77">
        <f t="shared" si="24"/>
        <v>3</v>
      </c>
      <c r="BG41" s="77">
        <f t="shared" si="25"/>
        <v>3</v>
      </c>
      <c r="BH41" s="77">
        <f t="shared" si="26"/>
        <v>3</v>
      </c>
      <c r="BI41" s="57">
        <f t="shared" si="27"/>
        <v>2</v>
      </c>
      <c r="BJ41" s="57">
        <f t="shared" si="28"/>
        <v>2</v>
      </c>
      <c r="BK41" s="57">
        <f t="shared" si="29"/>
        <v>2</v>
      </c>
      <c r="BL41" s="57">
        <f t="shared" si="30"/>
        <v>2</v>
      </c>
      <c r="BM41" s="78">
        <f t="shared" si="71"/>
        <v>0</v>
      </c>
      <c r="BN41" s="78">
        <f t="shared" si="72"/>
        <v>2</v>
      </c>
      <c r="BO41" s="79">
        <f t="shared" si="31"/>
        <v>0</v>
      </c>
      <c r="BP41" s="79">
        <f t="shared" si="32"/>
        <v>0</v>
      </c>
      <c r="BQ41" s="79">
        <f t="shared" si="33"/>
        <v>0</v>
      </c>
      <c r="BR41" s="80">
        <f t="shared" si="34"/>
        <v>0</v>
      </c>
      <c r="BS41" s="80">
        <f t="shared" si="35"/>
        <v>0</v>
      </c>
      <c r="BT41" s="80">
        <f t="shared" si="36"/>
        <v>0</v>
      </c>
      <c r="BU41" s="81">
        <f t="shared" si="73"/>
        <v>0</v>
      </c>
      <c r="BV41" s="81">
        <f t="shared" si="37"/>
        <v>0</v>
      </c>
      <c r="BW41" s="87">
        <f t="shared" si="38"/>
        <v>0</v>
      </c>
      <c r="BX41" s="87">
        <f t="shared" si="39"/>
        <v>0</v>
      </c>
      <c r="BY41" s="87">
        <f t="shared" si="40"/>
        <v>0</v>
      </c>
      <c r="BZ41" s="86">
        <f t="shared" si="41"/>
        <v>0</v>
      </c>
      <c r="CA41" s="86">
        <f t="shared" si="42"/>
        <v>0</v>
      </c>
      <c r="CB41" s="86">
        <f t="shared" si="43"/>
        <v>0</v>
      </c>
      <c r="CC41" s="70">
        <f t="shared" si="44"/>
        <v>0</v>
      </c>
      <c r="CD41" s="70">
        <f t="shared" si="45"/>
        <v>0</v>
      </c>
      <c r="CE41" s="122">
        <f t="shared" si="74"/>
        <v>0</v>
      </c>
      <c r="CF41" s="89" t="str">
        <f t="shared" si="46"/>
        <v/>
      </c>
      <c r="CG41" s="78">
        <f t="shared" si="75"/>
        <v>0</v>
      </c>
      <c r="CI41" s="89" t="str">
        <f t="shared" si="47"/>
        <v/>
      </c>
      <c r="CJ41" s="78">
        <f t="shared" si="76"/>
        <v>0</v>
      </c>
      <c r="CL41" s="90">
        <f t="shared" si="48"/>
        <v>0</v>
      </c>
    </row>
    <row r="42" spans="1:91" ht="18" customHeight="1" thickBot="1">
      <c r="A42" s="36" t="s">
        <v>28</v>
      </c>
      <c r="B42" s="19">
        <v>35</v>
      </c>
      <c r="C42" s="31"/>
      <c r="D42" s="43"/>
      <c r="E42" s="44"/>
      <c r="F42" s="40"/>
      <c r="G42" s="1"/>
      <c r="H42" s="33"/>
      <c r="I42" s="39" t="str">
        <f t="shared" ref="I42:I43" si="81">IF(COUNT(F42,G42,H42)=3,SUM(F42,G42,H42),"")</f>
        <v/>
      </c>
      <c r="J42" s="63" t="str">
        <f t="shared" ref="J42:J43" si="82">IF(AND(ISTEXT(C42),ISNUMBER(I42)),
IF(C42="F",INDEX(noteperf,MATCH(I42,perffilles,-1)),INDEX(noteperf,MATCH(I42,perfgars,-1))),"")</f>
        <v/>
      </c>
      <c r="K42" s="74">
        <f t="shared" ref="K42:K43" si="83">BA42</f>
        <v>0</v>
      </c>
      <c r="L42" s="75">
        <f t="shared" ref="L42:L43" si="84">BB42</f>
        <v>0</v>
      </c>
      <c r="M42" s="75">
        <f t="shared" ref="M42:M43" si="85">BC42</f>
        <v>0</v>
      </c>
      <c r="N42" s="75">
        <f t="shared" ref="N42:N43" si="86">BD42</f>
        <v>0</v>
      </c>
      <c r="O42" s="98" t="str">
        <f t="shared" ref="O42:O43" si="87">IF(AND(COUNTA(F42:H42)=3,ISTEXT(C42)),CL42,"")</f>
        <v/>
      </c>
      <c r="P42" s="121"/>
      <c r="Q42" s="69" t="str">
        <f t="shared" ref="Q42:Q43" si="88">IF(ISNUMBER(O42),SUM(J42:P42),"")</f>
        <v/>
      </c>
      <c r="R42" s="54"/>
      <c r="T42" s="12">
        <f t="shared" si="7"/>
        <v>0</v>
      </c>
      <c r="U42" s="12">
        <f t="shared" si="8"/>
        <v>0</v>
      </c>
      <c r="V42" s="126">
        <f t="shared" si="9"/>
        <v>0</v>
      </c>
      <c r="W42" s="51" t="str">
        <f t="shared" si="10"/>
        <v/>
      </c>
      <c r="X42" s="51" t="str">
        <f t="shared" si="11"/>
        <v/>
      </c>
      <c r="Y42" s="72">
        <f t="shared" si="12"/>
        <v>0</v>
      </c>
      <c r="Z42" s="72">
        <f t="shared" si="13"/>
        <v>0</v>
      </c>
      <c r="AA42" s="125" t="str">
        <f t="shared" si="14"/>
        <v/>
      </c>
      <c r="AB42" s="51">
        <f t="shared" si="80"/>
        <v>0</v>
      </c>
      <c r="AC42" s="55">
        <f t="shared" si="16"/>
        <v>0</v>
      </c>
      <c r="AD42" s="56">
        <f t="shared" si="17"/>
        <v>0</v>
      </c>
      <c r="AE42" s="57">
        <f t="shared" si="18"/>
        <v>0</v>
      </c>
      <c r="AF42" s="51">
        <f t="shared" si="19"/>
        <v>0</v>
      </c>
      <c r="AG42" s="55">
        <f t="shared" si="20"/>
        <v>0</v>
      </c>
      <c r="AH42" s="56">
        <f t="shared" si="21"/>
        <v>0</v>
      </c>
      <c r="AI42" s="57">
        <f t="shared" si="22"/>
        <v>0</v>
      </c>
      <c r="AJ42" s="76" t="str">
        <f t="shared" si="50"/>
        <v/>
      </c>
      <c r="AK42" s="76" t="str">
        <f t="shared" si="51"/>
        <v/>
      </c>
      <c r="AL42" s="76" t="str">
        <f t="shared" si="52"/>
        <v/>
      </c>
      <c r="AM42" s="76" t="str">
        <f t="shared" si="53"/>
        <v/>
      </c>
      <c r="AN42" s="76" t="str">
        <f t="shared" si="54"/>
        <v/>
      </c>
      <c r="AO42" s="76" t="str">
        <f t="shared" si="55"/>
        <v/>
      </c>
      <c r="AP42" s="76" t="str">
        <f t="shared" si="56"/>
        <v/>
      </c>
      <c r="AQ42" s="76" t="str">
        <f t="shared" si="57"/>
        <v/>
      </c>
      <c r="AR42" s="76" t="str">
        <f t="shared" si="58"/>
        <v/>
      </c>
      <c r="AS42" s="76" t="str">
        <f t="shared" si="59"/>
        <v/>
      </c>
      <c r="AT42" s="84" t="str">
        <f t="shared" si="60"/>
        <v/>
      </c>
      <c r="AU42" s="76" t="str">
        <f t="shared" si="61"/>
        <v/>
      </c>
      <c r="AV42" s="106" t="str">
        <f t="shared" si="62"/>
        <v/>
      </c>
      <c r="AW42" s="102" t="str">
        <f t="shared" ref="AW42" si="89">LEFT(AU42)</f>
        <v/>
      </c>
      <c r="AX42" s="103" t="str">
        <f>RIGHT(AU42)</f>
        <v/>
      </c>
      <c r="AY42" s="104"/>
      <c r="AZ42" s="101"/>
      <c r="BA42" s="102">
        <f t="shared" si="67"/>
        <v>0</v>
      </c>
      <c r="BB42" s="103">
        <f t="shared" si="68"/>
        <v>0</v>
      </c>
      <c r="BC42" s="104">
        <f t="shared" si="79"/>
        <v>0</v>
      </c>
      <c r="BD42" s="101">
        <f t="shared" si="70"/>
        <v>0</v>
      </c>
      <c r="BE42" s="77">
        <f t="shared" si="78"/>
        <v>3</v>
      </c>
      <c r="BF42" s="77">
        <f t="shared" si="24"/>
        <v>3</v>
      </c>
      <c r="BG42" s="77">
        <f t="shared" si="25"/>
        <v>3</v>
      </c>
      <c r="BH42" s="77">
        <f t="shared" si="26"/>
        <v>3</v>
      </c>
      <c r="BI42" s="57">
        <f t="shared" si="27"/>
        <v>2</v>
      </c>
      <c r="BJ42" s="57">
        <f t="shared" si="28"/>
        <v>2</v>
      </c>
      <c r="BK42" s="57">
        <f t="shared" si="29"/>
        <v>2</v>
      </c>
      <c r="BL42" s="57">
        <f t="shared" si="30"/>
        <v>2</v>
      </c>
      <c r="BM42" s="78">
        <f t="shared" si="71"/>
        <v>0</v>
      </c>
      <c r="BN42" s="78">
        <f t="shared" si="72"/>
        <v>2</v>
      </c>
      <c r="BO42" s="79">
        <f t="shared" si="31"/>
        <v>0</v>
      </c>
      <c r="BP42" s="79">
        <f t="shared" si="32"/>
        <v>0</v>
      </c>
      <c r="BQ42" s="79">
        <f t="shared" si="33"/>
        <v>0</v>
      </c>
      <c r="BR42" s="80">
        <f t="shared" si="34"/>
        <v>0</v>
      </c>
      <c r="BS42" s="80">
        <f t="shared" si="35"/>
        <v>0</v>
      </c>
      <c r="BT42" s="80">
        <f t="shared" si="36"/>
        <v>0</v>
      </c>
      <c r="BU42" s="81">
        <f t="shared" si="73"/>
        <v>0</v>
      </c>
      <c r="BV42" s="81">
        <f t="shared" si="37"/>
        <v>0</v>
      </c>
      <c r="BW42" s="87">
        <f t="shared" si="38"/>
        <v>0</v>
      </c>
      <c r="BX42" s="87">
        <f t="shared" si="39"/>
        <v>0</v>
      </c>
      <c r="BY42" s="87">
        <f t="shared" si="40"/>
        <v>0</v>
      </c>
      <c r="BZ42" s="86">
        <f t="shared" si="41"/>
        <v>0</v>
      </c>
      <c r="CA42" s="86">
        <f t="shared" si="42"/>
        <v>0</v>
      </c>
      <c r="CB42" s="86">
        <f t="shared" si="43"/>
        <v>0</v>
      </c>
      <c r="CC42" s="70">
        <f t="shared" si="44"/>
        <v>0</v>
      </c>
      <c r="CD42" s="70">
        <f t="shared" si="45"/>
        <v>0</v>
      </c>
      <c r="CE42" s="122">
        <f t="shared" si="74"/>
        <v>0</v>
      </c>
      <c r="CF42" s="91" t="str">
        <f t="shared" si="46"/>
        <v/>
      </c>
      <c r="CG42" s="78">
        <f t="shared" si="75"/>
        <v>0</v>
      </c>
      <c r="CI42" s="91" t="str">
        <f t="shared" si="47"/>
        <v/>
      </c>
      <c r="CJ42" s="78">
        <f t="shared" si="76"/>
        <v>0</v>
      </c>
      <c r="CL42" s="90">
        <f t="shared" si="48"/>
        <v>0</v>
      </c>
    </row>
    <row r="43" spans="1:91" ht="18" customHeight="1" thickBot="1">
      <c r="A43" s="37" t="s">
        <v>28</v>
      </c>
      <c r="B43" s="20">
        <v>36</v>
      </c>
      <c r="C43" s="32"/>
      <c r="D43" s="45"/>
      <c r="E43" s="46"/>
      <c r="F43" s="41"/>
      <c r="G43" s="13"/>
      <c r="H43" s="38"/>
      <c r="I43" s="39" t="str">
        <f t="shared" si="81"/>
        <v/>
      </c>
      <c r="J43" s="63" t="str">
        <f t="shared" si="82"/>
        <v/>
      </c>
      <c r="K43" s="74">
        <f t="shared" si="83"/>
        <v>0</v>
      </c>
      <c r="L43" s="75">
        <f t="shared" si="84"/>
        <v>0</v>
      </c>
      <c r="M43" s="75">
        <f t="shared" si="85"/>
        <v>0</v>
      </c>
      <c r="N43" s="75">
        <f t="shared" si="86"/>
        <v>0</v>
      </c>
      <c r="O43" s="98" t="str">
        <f t="shared" si="87"/>
        <v/>
      </c>
      <c r="P43" s="121"/>
      <c r="Q43" s="69" t="str">
        <f t="shared" si="88"/>
        <v/>
      </c>
      <c r="R43" s="54"/>
      <c r="T43" s="12">
        <f t="shared" ref="T43" si="90">IF(F43&lt;=G43,G43-F43,F43-G43)</f>
        <v>0</v>
      </c>
      <c r="U43" s="12">
        <f t="shared" ref="U43" si="91">IF(G43&lt;=H43,H43-G43,G43-H43)</f>
        <v>0</v>
      </c>
      <c r="V43" s="126">
        <f t="shared" ref="V43" si="92">IF(F43&lt;=H43,H43-F43,F43-H43)</f>
        <v>0</v>
      </c>
      <c r="W43" s="51" t="str">
        <f t="shared" ref="W43" si="93">IF(ISNUMBER(I43),SECOND(T43),"")</f>
        <v/>
      </c>
      <c r="X43" s="51" t="str">
        <f t="shared" ref="X43" si="94">IF(ISNUMBER(I43),SECOND(U43),"")</f>
        <v/>
      </c>
      <c r="Y43" s="72">
        <f t="shared" ref="Y43" si="95">IF(G43&lt;F43,SECOND(T43),-SECOND(T43))</f>
        <v>0</v>
      </c>
      <c r="Z43" s="72">
        <f t="shared" ref="Z43" si="96">IF(H43&lt;G43,SECOND(U43),-SECOND(U43))</f>
        <v>0</v>
      </c>
      <c r="AA43" s="125" t="str">
        <f t="shared" ref="AA43" si="97">IF(ISNUMBER(I43),SECOND(V43),"")</f>
        <v/>
      </c>
      <c r="AB43" s="51">
        <f t="shared" ref="AB43" si="98">IF(AND(W43&lt;=3,X43&lt;=3),1,0)</f>
        <v>0</v>
      </c>
      <c r="AC43" s="55">
        <f t="shared" ref="AC43" si="99">IF(AND((G43&lt;F43),(H43&lt;G43)),2,0)</f>
        <v>0</v>
      </c>
      <c r="AD43" s="56">
        <f t="shared" ref="AD43" si="100">IF(AND((W43&lt;=3),(H43&lt;G43),(X43&gt;=1)),3,0)</f>
        <v>0</v>
      </c>
      <c r="AE43" s="57">
        <f t="shared" ref="AE43" si="101">IF(AND((W43&lt;=3),(G43&lt;H43),(X43&gt;=1)),4,0)</f>
        <v>0</v>
      </c>
      <c r="AF43" s="51">
        <f t="shared" ref="AF43" si="102">IF(AND((W43&gt;=1),(X43&lt;=3),(F43&lt;G43)),5,0)</f>
        <v>0</v>
      </c>
      <c r="AG43" s="55">
        <f t="shared" ref="AG43" si="103">IF(AND((W43&gt;=1),(X43&lt;=3),(F43&gt;G43)),6,0)</f>
        <v>0</v>
      </c>
      <c r="AH43" s="56">
        <f t="shared" ref="AH43" si="104">IF(AND((W43&gt;=1),(X43&gt;=1),(F43&lt;G43),(G43&gt;H43)),7,0)</f>
        <v>0</v>
      </c>
      <c r="AI43" s="57">
        <f t="shared" ref="AI43" si="105">IF(AND((W43&gt;=1),(X43&gt;=1),(F43&gt;G43),(G43&lt;H43)),8,0)</f>
        <v>0</v>
      </c>
      <c r="AJ43" s="127" t="str">
        <f t="shared" ref="AJ43" si="106">IF(AB43=0,"",AB43)</f>
        <v/>
      </c>
      <c r="AK43" s="127" t="str">
        <f t="shared" ref="AK43" si="107">IF(AC43=0,"",AC43)</f>
        <v/>
      </c>
      <c r="AL43" s="127" t="str">
        <f t="shared" ref="AL43" si="108">IF(AD43=0,"",AD43)</f>
        <v/>
      </c>
      <c r="AM43" s="127" t="str">
        <f t="shared" ref="AM43" si="109">IF(AE43=0,"",AE43)</f>
        <v/>
      </c>
      <c r="AN43" s="127" t="str">
        <f t="shared" ref="AN43" si="110">IF(AF43=0,"",AF43)</f>
        <v/>
      </c>
      <c r="AO43" s="127" t="str">
        <f t="shared" ref="AO43" si="111">IF(AG43=0,"",AG43)</f>
        <v/>
      </c>
      <c r="AP43" s="127" t="str">
        <f t="shared" ref="AP43" si="112">IF(AH43=0,"",AH43)</f>
        <v/>
      </c>
      <c r="AQ43" s="127" t="str">
        <f t="shared" ref="AQ43" si="113">IF(AI43=0,"",AI43)</f>
        <v/>
      </c>
      <c r="AR43" s="127" t="str">
        <f t="shared" ref="AR43" si="114">CONCATENATE(AJ43,AK43,AL43,AM43,AN43,AO43,AP43,AQ43)</f>
        <v/>
      </c>
      <c r="AS43" s="127" t="str">
        <f t="shared" ref="AS43" si="115">LEFT(AR43)</f>
        <v/>
      </c>
      <c r="AT43" s="84" t="str">
        <f t="shared" ref="AT43" si="116">RIGHT(AR43)</f>
        <v/>
      </c>
      <c r="AU43" s="127" t="str">
        <f t="shared" ref="AU43" si="117">LEFT(AR43,2)</f>
        <v/>
      </c>
      <c r="AV43" s="127" t="str">
        <f t="shared" ref="AV43" si="118">RIGHT(AR43,2)</f>
        <v/>
      </c>
      <c r="AW43" s="102" t="str">
        <f t="shared" ref="AW43" si="119">LEFT(AU43)</f>
        <v/>
      </c>
      <c r="AX43" s="103" t="str">
        <f>RIGHT(AU43)</f>
        <v/>
      </c>
      <c r="AY43" s="104"/>
      <c r="AZ43" s="101"/>
      <c r="BA43" s="102">
        <f t="shared" ref="BA43" si="120">IF(AW43="",0,AW43)</f>
        <v>0</v>
      </c>
      <c r="BB43" s="103">
        <f t="shared" ref="BB43" si="121">IF(AX43=AW43,0,AX43)</f>
        <v>0</v>
      </c>
      <c r="BC43" s="104">
        <f t="shared" ref="BC43" si="122">IF(AY43=AW43,0,IF(AY43=AX43,0,AY43))</f>
        <v>0</v>
      </c>
      <c r="BD43" s="101">
        <f t="shared" ref="BD43" si="123">IF(AZ43="",0,(IF(OR(AZ43=AW43,AZ43=AX43,AZ43=AY43),0,AZ43)))</f>
        <v>0</v>
      </c>
      <c r="BE43" s="77">
        <f t="shared" ref="BE43" si="124">IF(K43-D43=0,3,0)</f>
        <v>3</v>
      </c>
      <c r="BF43" s="77">
        <f t="shared" ref="BF43" si="125">IF(L43-D43=0,3,0)</f>
        <v>3</v>
      </c>
      <c r="BG43" s="77">
        <f t="shared" ref="BG43" si="126">IF(M43-D43=0,3,0)</f>
        <v>3</v>
      </c>
      <c r="BH43" s="77">
        <f t="shared" ref="BH43" si="127">IF(N43-D43=0,3,0)</f>
        <v>3</v>
      </c>
      <c r="BI43" s="57">
        <f t="shared" ref="BI43" si="128">IF(K43-E43=0,2,0)</f>
        <v>2</v>
      </c>
      <c r="BJ43" s="57">
        <f t="shared" ref="BJ43" si="129">IF(L43-E43=0,2,0)</f>
        <v>2</v>
      </c>
      <c r="BK43" s="57">
        <f t="shared" ref="BK43" si="130">IF(M43-E43=0,2,0)</f>
        <v>2</v>
      </c>
      <c r="BL43" s="57">
        <f t="shared" ref="BL43" si="131">IF(N43-E43=0,2,0)</f>
        <v>2</v>
      </c>
      <c r="BM43" s="78">
        <f t="shared" ref="BM43" si="132">IF(SUM(BE43:BH43)=3,3,IF(SUM(BI43:BL43)=2,2,0))</f>
        <v>0</v>
      </c>
      <c r="BN43" s="78">
        <f t="shared" ref="BN43" si="133">MAX(BI43:BL43)</f>
        <v>2</v>
      </c>
      <c r="BO43" s="79">
        <f t="shared" ref="BO43" si="134">IF(Y43&gt;1,$BO$5,0)</f>
        <v>0</v>
      </c>
      <c r="BP43" s="79">
        <f t="shared" ref="BP43" si="135">IF(Y43&gt;1,$BP$5,0)</f>
        <v>0</v>
      </c>
      <c r="BQ43" s="79">
        <f t="shared" ref="BQ43" si="136">IF(Y43&gt;1,$BQ$5,0)</f>
        <v>0</v>
      </c>
      <c r="BR43" s="80">
        <f t="shared" ref="BR43" si="137">IF(W43&lt;=3,$BR$5,0)</f>
        <v>0</v>
      </c>
      <c r="BS43" s="80">
        <f t="shared" ref="BS43" si="138">IF(W43&lt;=3,$BS$5,0)</f>
        <v>0</v>
      </c>
      <c r="BT43" s="80">
        <f t="shared" ref="BT43" si="139">IF(W43&lt;=3,$BT$5,0)</f>
        <v>0</v>
      </c>
      <c r="BU43" s="81">
        <f t="shared" ref="BU43" si="140">IF(Y43&lt;-1,$BU$5,0)</f>
        <v>0</v>
      </c>
      <c r="BV43" s="81">
        <f t="shared" ref="BV43" si="141">IF(Y43&lt;-1,$BV$5,0)</f>
        <v>0</v>
      </c>
      <c r="BW43" s="87">
        <f t="shared" ref="BW43" si="142">IF(X43&lt;=3,$BW$5,0)</f>
        <v>0</v>
      </c>
      <c r="BX43" s="87">
        <f t="shared" ref="BX43" si="143">IF(X43&lt;=3,$BX$5,0)</f>
        <v>0</v>
      </c>
      <c r="BY43" s="87">
        <f t="shared" ref="BY43" si="144">IF(X43&lt;=3,$BY$5,0)</f>
        <v>0</v>
      </c>
      <c r="BZ43" s="86">
        <f t="shared" ref="BZ43" si="145">IF(Z43&gt;1,$BZ$5,0)</f>
        <v>0</v>
      </c>
      <c r="CA43" s="86">
        <f t="shared" ref="CA43" si="146">IF(Z43&gt;1,$CA$5,0)</f>
        <v>0</v>
      </c>
      <c r="CB43" s="86">
        <f t="shared" ref="CB43" si="147">IF(Z43&gt;1,$CB$5,0)</f>
        <v>0</v>
      </c>
      <c r="CC43" s="70">
        <f t="shared" ref="CC43" si="148">IF(Z43&lt;-1,$CC$5,0)</f>
        <v>0</v>
      </c>
      <c r="CD43" s="70">
        <f t="shared" ref="CD43" si="149">IF(Z43&lt;-1,$CD$5,0)</f>
        <v>0</v>
      </c>
      <c r="CE43" s="127">
        <f t="shared" ref="CE43" si="150">IF(AA43&lt;-1,$CE$5,0)</f>
        <v>0</v>
      </c>
      <c r="CF43" s="91" t="str">
        <f t="shared" ref="CF43" si="151">IF(D43="","",D43)</f>
        <v/>
      </c>
      <c r="CG43" s="78">
        <f t="shared" ref="CG43" si="152">IF(OR(CF43=BO43,CF43=BP43,CF43=BQ43,CF43=BR43,CF43=BS43,CF43=BT43,CF43=BU43,CF43=BV43,CF43=BW43,CF43=BX43,CF43=BY43,CF43=BZ43,CF43=CA43,CF43=CB43,CF43=CC43,CF43=CD43,CF43=CE43),1.5,0)</f>
        <v>0</v>
      </c>
      <c r="CH43" s="127"/>
      <c r="CI43" s="91" t="str">
        <f t="shared" ref="CI43" si="153">IF(E43="","",E43)</f>
        <v/>
      </c>
      <c r="CJ43" s="78">
        <f t="shared" ref="CJ43" si="154">IF(OR(CI43=BO43,CI43=BP43,CI43=BQ43,CI43=BR43,CI43=BS43,CI43=BT43,CI43=BU43,CI43=BV43,CI43=BW43,CI43=BX43,CI43=BY43,CI43=BZ43,CI43=CA43,CI43=CB43,CI43=CC43,CI43=CD43),1,0)</f>
        <v>0</v>
      </c>
      <c r="CK43" s="127"/>
      <c r="CL43" s="90">
        <f t="shared" ref="CL43" si="155">IF(E43="",MAX(BM43,CG43,CJ43),MAX(BN43,CJ43))</f>
        <v>0</v>
      </c>
      <c r="CM43" s="92"/>
    </row>
    <row r="44" spans="1:91" ht="17.100000000000001" customHeight="1">
      <c r="A44" s="146" t="str">
        <f>IF(COUNTA(A8:A43)=0,"",IF(COUNTA(A8:A43)&gt;1,COUNTA(A8:A43)&amp;"  élèves",COUNTA(A8:A43)&amp;"  élève"))</f>
        <v>36  élèves</v>
      </c>
      <c r="B44" s="3"/>
      <c r="C44" s="14"/>
      <c r="D44" s="14"/>
      <c r="E44" s="14"/>
      <c r="F44" s="4"/>
      <c r="G44" s="4"/>
      <c r="H44" s="4"/>
      <c r="I44" s="27" t="s">
        <v>4</v>
      </c>
      <c r="J44" s="109" t="str">
        <f>IF(ISERROR(AVERAGE(J8:J42)),"",MIN(J8:J42))</f>
        <v/>
      </c>
      <c r="K44" s="137"/>
      <c r="L44" s="138"/>
      <c r="M44" s="138"/>
      <c r="N44" s="139"/>
      <c r="O44" s="110" t="str">
        <f>IF(ISERROR(AVERAGE(O8:O42)),"",MIN(O8:O42))</f>
        <v/>
      </c>
      <c r="P44" s="111" t="str">
        <f>IF(ISERROR(AVERAGE(P8:P42)),"",MIN(P8:P42))</f>
        <v/>
      </c>
      <c r="Q44" s="112" t="str">
        <f>IF(ISERROR(AVERAGE(Q8:Q42)),"",MIN(Q8:Q42))</f>
        <v/>
      </c>
      <c r="R44" s="54"/>
      <c r="BE44" s="92"/>
      <c r="BF44" s="92"/>
      <c r="BG44" s="92"/>
      <c r="BH44" s="92"/>
      <c r="BI44" s="92"/>
      <c r="BJ44" s="92"/>
      <c r="BK44" s="92"/>
      <c r="BL44" s="92"/>
      <c r="BM44" s="93"/>
      <c r="BN44" s="93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2"/>
      <c r="CF44" s="95"/>
      <c r="CG44" s="93"/>
      <c r="CH44" s="92"/>
      <c r="CI44" s="95"/>
      <c r="CJ44" s="93"/>
      <c r="CK44" s="92"/>
      <c r="CL44" s="96"/>
      <c r="CM44" s="92"/>
    </row>
    <row r="45" spans="1:91" ht="18" customHeight="1">
      <c r="A45" s="21" t="str">
        <f>IF(A44="","",IF(COUNTIF(C8:C43,"f")&gt;1,"dont    "&amp; COUNTIF(C8:C43,"f")&amp;"   filles",COUNTIF(C8:C43,"f")&amp;"  fille"))</f>
        <v>0  fille</v>
      </c>
      <c r="I45" s="22" t="s">
        <v>5</v>
      </c>
      <c r="J45" s="113" t="str">
        <f>IF(ISERROR(AVERAGE(J8:J42)),"",AVERAGE(J8:J42))</f>
        <v/>
      </c>
      <c r="K45" s="140"/>
      <c r="L45" s="141"/>
      <c r="M45" s="141"/>
      <c r="N45" s="142"/>
      <c r="O45" s="114" t="str">
        <f>IF(ISERROR(AVERAGE(O8:O42)),"",AVERAGE(O8:O42))</f>
        <v/>
      </c>
      <c r="P45" s="115" t="str">
        <f>IF(ISERROR(AVERAGE(P8:P42)),"",AVERAGE(P8:P42))</f>
        <v/>
      </c>
      <c r="Q45" s="116" t="str">
        <f>IF(ISERROR(AVERAGE(Q8:Q42)),"",AVERAGE(Q8:Q42))</f>
        <v/>
      </c>
      <c r="R45" s="54"/>
      <c r="BE45" s="92"/>
      <c r="BF45" s="92"/>
      <c r="BG45" s="92"/>
      <c r="BH45" s="92"/>
      <c r="BI45" s="92"/>
      <c r="BJ45" s="92"/>
      <c r="BK45" s="92"/>
      <c r="BL45" s="92"/>
      <c r="BM45" s="93"/>
      <c r="BN45" s="93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2"/>
      <c r="CF45" s="95"/>
      <c r="CG45" s="93"/>
      <c r="CH45" s="92"/>
      <c r="CI45" s="95"/>
      <c r="CJ45" s="93"/>
      <c r="CK45" s="92"/>
      <c r="CL45" s="96"/>
      <c r="CM45" s="92"/>
    </row>
    <row r="46" spans="1:91" ht="17.100000000000001" customHeight="1" thickBot="1">
      <c r="I46" s="23" t="s">
        <v>6</v>
      </c>
      <c r="J46" s="117" t="str">
        <f>IF(ISERROR(AVERAGE(J8:J42)),"",MAX(J8:J42))</f>
        <v/>
      </c>
      <c r="K46" s="143"/>
      <c r="L46" s="144"/>
      <c r="M46" s="144"/>
      <c r="N46" s="145"/>
      <c r="O46" s="118" t="str">
        <f>IF(ISERROR(AVERAGE(O8:O42)),"",MAX(O8:O42))</f>
        <v/>
      </c>
      <c r="P46" s="119" t="str">
        <f>IF(ISERROR(AVERAGE(P8:P42)),"",MAX(P8:P42))</f>
        <v/>
      </c>
      <c r="Q46" s="120" t="str">
        <f>IF(ISERROR(AVERAGE(Q8:Q42)),"",MAX(Q8:Q42))</f>
        <v/>
      </c>
      <c r="R46" s="54"/>
      <c r="BE46" s="92"/>
      <c r="BF46" s="92"/>
      <c r="BG46" s="92"/>
      <c r="BH46" s="92"/>
      <c r="BI46" s="92"/>
      <c r="BJ46" s="92"/>
      <c r="BK46" s="92"/>
      <c r="BL46" s="92"/>
      <c r="BM46" s="93"/>
      <c r="BN46" s="93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2"/>
      <c r="CF46" s="95"/>
      <c r="CG46" s="93"/>
      <c r="CH46" s="92"/>
      <c r="CI46" s="95"/>
      <c r="CJ46" s="93"/>
      <c r="CK46" s="92"/>
      <c r="CL46" s="96"/>
      <c r="CM46" s="92"/>
    </row>
    <row r="47" spans="1:91" ht="15.9" customHeight="1">
      <c r="A47" s="11"/>
      <c r="B47" s="16"/>
      <c r="C47" s="17"/>
      <c r="D47" s="17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7"/>
      <c r="R47" s="54"/>
      <c r="T47" s="50"/>
      <c r="U47" s="50"/>
      <c r="V47" s="50"/>
      <c r="W47" s="50"/>
      <c r="BE47" s="92"/>
      <c r="BF47" s="92"/>
      <c r="BG47" s="92"/>
      <c r="BH47" s="92"/>
      <c r="BI47" s="92"/>
      <c r="BJ47" s="92"/>
      <c r="BK47" s="92"/>
      <c r="BL47" s="92"/>
      <c r="BM47" s="93"/>
      <c r="BN47" s="93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2"/>
      <c r="CF47" s="95"/>
      <c r="CG47" s="93"/>
      <c r="CH47" s="92"/>
      <c r="CI47" s="95"/>
      <c r="CJ47" s="93"/>
      <c r="CK47" s="92"/>
      <c r="CL47" s="96"/>
      <c r="CM47" s="92"/>
    </row>
    <row r="48" spans="1:91">
      <c r="R48" s="54"/>
      <c r="BE48" s="92"/>
      <c r="BF48" s="92"/>
      <c r="BG48" s="92"/>
      <c r="BH48" s="92"/>
      <c r="BI48" s="92"/>
      <c r="BJ48" s="92"/>
      <c r="BK48" s="92"/>
      <c r="BL48" s="92"/>
      <c r="BM48" s="93"/>
      <c r="BN48" s="93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2"/>
      <c r="CF48" s="95"/>
      <c r="CG48" s="93"/>
      <c r="CH48" s="92"/>
      <c r="CI48" s="95"/>
      <c r="CJ48" s="93"/>
      <c r="CK48" s="92"/>
      <c r="CL48" s="96"/>
      <c r="CM48" s="92"/>
    </row>
    <row r="49" spans="3:116" hidden="1">
      <c r="R49" s="54"/>
      <c r="BE49" s="92"/>
      <c r="BF49" s="92"/>
      <c r="BG49" s="92"/>
      <c r="BH49" s="92"/>
      <c r="BI49" s="92"/>
      <c r="BJ49" s="92"/>
      <c r="BK49" s="92"/>
      <c r="BL49" s="92"/>
      <c r="BM49" s="93"/>
      <c r="BN49" s="93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2"/>
      <c r="CF49" s="95"/>
      <c r="CG49" s="93"/>
      <c r="CH49" s="92"/>
      <c r="CI49" s="95"/>
      <c r="CJ49" s="93"/>
      <c r="CK49" s="92"/>
      <c r="CL49" s="96"/>
      <c r="CM49" s="92"/>
    </row>
    <row r="50" spans="3:116" hidden="1">
      <c r="F50" s="8" t="s">
        <v>7</v>
      </c>
      <c r="G50" s="8" t="s">
        <v>18</v>
      </c>
      <c r="H50" s="8" t="s">
        <v>8</v>
      </c>
      <c r="R50" s="54"/>
      <c r="BE50" s="92"/>
      <c r="BF50" s="92"/>
      <c r="BG50" s="92"/>
      <c r="BH50" s="92"/>
      <c r="BI50" s="92"/>
      <c r="BJ50" s="92"/>
      <c r="BK50" s="92"/>
      <c r="BL50" s="92"/>
      <c r="BM50" s="93"/>
      <c r="BN50" s="93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2"/>
      <c r="CF50" s="95"/>
      <c r="CG50" s="93"/>
      <c r="CH50" s="92"/>
      <c r="CI50" s="95"/>
      <c r="CJ50" s="93"/>
      <c r="CK50" s="92"/>
      <c r="CL50" s="96"/>
      <c r="CM50" s="92"/>
    </row>
    <row r="51" spans="3:116" hidden="1">
      <c r="F51" s="28">
        <v>2.0833333333333332E-2</v>
      </c>
      <c r="G51" s="29">
        <v>0</v>
      </c>
      <c r="H51" s="28">
        <v>2.0833333333333332E-2</v>
      </c>
      <c r="R51" s="54"/>
      <c r="BE51" s="92"/>
      <c r="BF51" s="92"/>
      <c r="BG51" s="92"/>
      <c r="BH51" s="92"/>
      <c r="BI51" s="92"/>
      <c r="BJ51" s="92"/>
      <c r="BK51" s="92"/>
      <c r="BL51" s="92"/>
      <c r="BM51" s="93"/>
      <c r="BN51" s="93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2"/>
      <c r="CF51" s="95"/>
      <c r="CG51" s="93"/>
      <c r="CH51" s="92"/>
      <c r="CI51" s="95"/>
      <c r="CJ51" s="93"/>
      <c r="CK51" s="92"/>
      <c r="CL51" s="96"/>
      <c r="CM51" s="92"/>
    </row>
    <row r="52" spans="3:116" ht="12.75" hidden="1" customHeight="1">
      <c r="F52" s="28">
        <v>8.3334490740740747E-3</v>
      </c>
      <c r="G52" s="9">
        <v>0.5</v>
      </c>
      <c r="H52" s="28">
        <v>5.960798611111112E-3</v>
      </c>
      <c r="R52" s="54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2"/>
      <c r="CF52" s="92"/>
      <c r="CG52" s="92"/>
      <c r="CH52" s="92"/>
      <c r="CI52" s="92"/>
      <c r="CJ52" s="92"/>
      <c r="CK52" s="92"/>
      <c r="CL52" s="92"/>
      <c r="CM52" s="92"/>
    </row>
    <row r="53" spans="3:116" hidden="1">
      <c r="F53" s="28">
        <v>8.1019675925925929E-3</v>
      </c>
      <c r="G53" s="9">
        <v>1</v>
      </c>
      <c r="H53" s="28">
        <v>5.7524305555555558E-3</v>
      </c>
      <c r="R53" s="54"/>
    </row>
    <row r="54" spans="3:116" hidden="1">
      <c r="F54" s="28">
        <v>7.8704861111111111E-3</v>
      </c>
      <c r="G54" s="9">
        <v>1.5</v>
      </c>
      <c r="H54" s="28">
        <v>5.5556712962962973E-3</v>
      </c>
      <c r="R54" s="54"/>
    </row>
    <row r="55" spans="3:116" hidden="1">
      <c r="F55" s="28">
        <v>7.6390046296296301E-3</v>
      </c>
      <c r="G55" s="9">
        <v>2</v>
      </c>
      <c r="H55" s="28">
        <v>5.3473379629629626E-3</v>
      </c>
      <c r="R55" s="54"/>
    </row>
    <row r="56" spans="3:116" hidden="1">
      <c r="C56" s="108"/>
      <c r="D56" s="108"/>
      <c r="E56" s="108"/>
      <c r="F56" s="28">
        <v>7.4075231481481483E-3</v>
      </c>
      <c r="G56" s="9">
        <v>2.5</v>
      </c>
      <c r="H56" s="28">
        <v>5.1390393518518521E-3</v>
      </c>
      <c r="P56" s="108"/>
      <c r="Q56" s="108"/>
      <c r="R56" s="54"/>
      <c r="T56" s="108"/>
      <c r="U56" s="108"/>
      <c r="W56" s="108"/>
      <c r="X56" s="108"/>
      <c r="Y56" s="108"/>
      <c r="Z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</row>
    <row r="57" spans="3:116" hidden="1">
      <c r="C57" s="108"/>
      <c r="D57" s="108"/>
      <c r="E57" s="108"/>
      <c r="F57" s="28">
        <v>7.1760416666666674E-3</v>
      </c>
      <c r="G57" s="9">
        <v>3</v>
      </c>
      <c r="H57" s="28">
        <v>4.9306712962962967E-3</v>
      </c>
      <c r="P57" s="108"/>
      <c r="Q57" s="108"/>
      <c r="R57" s="54"/>
      <c r="T57" s="108"/>
      <c r="U57" s="108"/>
      <c r="W57" s="108"/>
      <c r="X57" s="108"/>
      <c r="Y57" s="108"/>
      <c r="Z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</row>
    <row r="58" spans="3:116" hidden="1">
      <c r="C58" s="108"/>
      <c r="D58" s="108"/>
      <c r="E58" s="108"/>
      <c r="F58" s="28">
        <v>6.9445601851851856E-3</v>
      </c>
      <c r="G58" s="9">
        <v>3.5</v>
      </c>
      <c r="H58" s="28">
        <v>4.7339120370370373E-3</v>
      </c>
      <c r="P58" s="108"/>
      <c r="Q58" s="108"/>
      <c r="R58" s="54"/>
      <c r="T58" s="108"/>
      <c r="U58" s="108"/>
      <c r="W58" s="108"/>
      <c r="X58" s="108"/>
      <c r="Y58" s="108"/>
      <c r="Z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</row>
    <row r="59" spans="3:116" hidden="1">
      <c r="C59" s="108"/>
      <c r="D59" s="108"/>
      <c r="E59" s="108"/>
      <c r="F59" s="28">
        <v>6.7130787037037037E-3</v>
      </c>
      <c r="G59" s="9">
        <v>4</v>
      </c>
      <c r="H59" s="28">
        <v>4.6413194444444453E-3</v>
      </c>
      <c r="P59" s="108"/>
      <c r="Q59" s="108"/>
      <c r="R59" s="54"/>
      <c r="T59" s="108"/>
      <c r="U59" s="108"/>
      <c r="W59" s="108"/>
      <c r="X59" s="108"/>
      <c r="Y59" s="108"/>
      <c r="Z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</row>
    <row r="60" spans="3:116" hidden="1">
      <c r="C60" s="108"/>
      <c r="D60" s="108"/>
      <c r="E60" s="108"/>
      <c r="F60" s="28">
        <v>6.4815972222222228E-3</v>
      </c>
      <c r="G60" s="9">
        <v>4.5</v>
      </c>
      <c r="H60" s="28">
        <v>4.5487268518518515E-3</v>
      </c>
      <c r="P60" s="108"/>
      <c r="Q60" s="108"/>
      <c r="R60" s="54"/>
      <c r="T60" s="108"/>
      <c r="U60" s="108"/>
      <c r="W60" s="108"/>
      <c r="X60" s="108"/>
      <c r="Y60" s="108"/>
      <c r="Z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</row>
    <row r="61" spans="3:116" hidden="1">
      <c r="C61" s="108"/>
      <c r="D61" s="108"/>
      <c r="E61" s="108"/>
      <c r="F61" s="28">
        <v>6.250115740740741E-3</v>
      </c>
      <c r="G61" s="9">
        <v>5</v>
      </c>
      <c r="H61" s="28">
        <v>4.4560185185185189E-3</v>
      </c>
      <c r="P61" s="108"/>
      <c r="Q61" s="108"/>
      <c r="R61" s="54"/>
      <c r="T61" s="108"/>
      <c r="U61" s="108"/>
      <c r="W61" s="108"/>
      <c r="X61" s="108"/>
      <c r="Y61" s="108"/>
      <c r="Z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</row>
    <row r="62" spans="3:116" hidden="1">
      <c r="C62" s="108"/>
      <c r="D62" s="108"/>
      <c r="E62" s="108"/>
      <c r="F62" s="28">
        <v>6.0186342592592592E-3</v>
      </c>
      <c r="G62" s="9">
        <v>5.5</v>
      </c>
      <c r="H62" s="28">
        <v>4.3635416666666666E-3</v>
      </c>
      <c r="P62" s="108"/>
      <c r="Q62" s="108"/>
      <c r="R62" s="54"/>
      <c r="T62" s="108"/>
      <c r="U62" s="108"/>
      <c r="W62" s="108"/>
      <c r="X62" s="108"/>
      <c r="Y62" s="108"/>
      <c r="Z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</row>
    <row r="63" spans="3:116" hidden="1">
      <c r="C63" s="108"/>
      <c r="D63" s="108"/>
      <c r="E63" s="108"/>
      <c r="F63" s="28">
        <v>5.7871527777777791E-3</v>
      </c>
      <c r="G63" s="9">
        <v>6</v>
      </c>
      <c r="H63" s="28">
        <v>4.2709490740740737E-3</v>
      </c>
      <c r="P63" s="108"/>
      <c r="Q63" s="108"/>
      <c r="R63" s="54"/>
      <c r="T63" s="108"/>
      <c r="U63" s="108"/>
      <c r="W63" s="108"/>
      <c r="X63" s="108"/>
      <c r="Y63" s="108"/>
      <c r="Z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</row>
    <row r="64" spans="3:116" hidden="1">
      <c r="C64" s="108"/>
      <c r="D64" s="108"/>
      <c r="E64" s="108"/>
      <c r="F64" s="28">
        <v>5.5672453703703691E-3</v>
      </c>
      <c r="G64" s="9">
        <v>6.5</v>
      </c>
      <c r="H64" s="28">
        <v>4.1783564814814817E-3</v>
      </c>
      <c r="P64" s="108"/>
      <c r="Q64" s="108"/>
      <c r="R64" s="54"/>
      <c r="T64" s="108"/>
      <c r="U64" s="108"/>
      <c r="W64" s="108"/>
      <c r="X64" s="108"/>
      <c r="Y64" s="108"/>
      <c r="Z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</row>
    <row r="65" spans="3:116" hidden="1">
      <c r="C65" s="108"/>
      <c r="D65" s="108"/>
      <c r="E65" s="108"/>
      <c r="F65" s="28">
        <v>5.3473379629629626E-3</v>
      </c>
      <c r="G65" s="9">
        <v>7</v>
      </c>
      <c r="H65" s="28">
        <v>4.0857638888888888E-3</v>
      </c>
      <c r="P65" s="108"/>
      <c r="Q65" s="108"/>
      <c r="R65" s="54"/>
      <c r="T65" s="108"/>
      <c r="U65" s="108"/>
      <c r="W65" s="108"/>
      <c r="X65" s="108"/>
      <c r="Y65" s="108"/>
      <c r="Z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</row>
    <row r="66" spans="3:116" hidden="1">
      <c r="F66" s="28">
        <v>5.2200231481481481E-3</v>
      </c>
      <c r="G66" s="9">
        <v>7.5</v>
      </c>
      <c r="H66" s="28">
        <v>3.9700231481481487E-3</v>
      </c>
      <c r="R66" s="54"/>
    </row>
    <row r="67" spans="3:116" hidden="1">
      <c r="F67" s="28">
        <v>5.0927083333333336E-3</v>
      </c>
      <c r="G67" s="9">
        <v>8</v>
      </c>
      <c r="H67" s="28">
        <v>3.8542824074074074E-3</v>
      </c>
      <c r="R67" s="54"/>
    </row>
    <row r="68" spans="3:116" hidden="1">
      <c r="F68" s="28">
        <v>4.9653935185185183E-3</v>
      </c>
      <c r="G68" s="9">
        <v>8.5</v>
      </c>
      <c r="H68" s="28">
        <v>3.7385416666666665E-3</v>
      </c>
      <c r="R68" s="54"/>
    </row>
    <row r="69" spans="3:116" hidden="1">
      <c r="F69" s="28">
        <v>4.8380787037037038E-3</v>
      </c>
      <c r="G69" s="9">
        <v>9</v>
      </c>
      <c r="H69" s="28">
        <v>3.6228009259259264E-3</v>
      </c>
      <c r="R69" s="54"/>
    </row>
    <row r="70" spans="3:116" hidden="1">
      <c r="F70" s="28">
        <v>4.7107638888888885E-3</v>
      </c>
      <c r="G70" s="9">
        <v>9.5</v>
      </c>
      <c r="H70" s="28">
        <v>3.5070601851851855E-3</v>
      </c>
      <c r="R70" s="54"/>
    </row>
    <row r="71" spans="3:116" hidden="1">
      <c r="F71" s="28">
        <v>4.583449074074074E-3</v>
      </c>
      <c r="G71" s="9">
        <v>10</v>
      </c>
      <c r="H71" s="28">
        <v>3.4028935185185182E-3</v>
      </c>
      <c r="R71" s="54"/>
    </row>
    <row r="72" spans="3:116" hidden="1">
      <c r="F72" s="28">
        <v>4.490856481481482E-3</v>
      </c>
      <c r="G72" s="9">
        <v>10.5</v>
      </c>
      <c r="H72" s="28">
        <v>3.2987268518518517E-3</v>
      </c>
      <c r="R72" s="54"/>
    </row>
    <row r="73" spans="3:116" hidden="1">
      <c r="F73" s="28">
        <v>4.4098379629629626E-3</v>
      </c>
      <c r="G73" s="9">
        <v>11</v>
      </c>
      <c r="H73" s="28">
        <v>3.2524305555555557E-3</v>
      </c>
      <c r="R73" s="54"/>
    </row>
    <row r="74" spans="3:116" hidden="1">
      <c r="F74" s="28">
        <v>4.328819444444445E-3</v>
      </c>
      <c r="G74" s="9">
        <v>11.5</v>
      </c>
      <c r="H74" s="28">
        <v>3.2061342592592593E-3</v>
      </c>
      <c r="R74" s="54"/>
    </row>
    <row r="75" spans="3:116" hidden="1">
      <c r="F75" s="28">
        <v>4.2478009259259257E-3</v>
      </c>
      <c r="G75" s="9">
        <v>12</v>
      </c>
      <c r="H75" s="28">
        <v>3.1598379629629633E-3</v>
      </c>
      <c r="R75" s="54"/>
    </row>
    <row r="76" spans="3:116" hidden="1">
      <c r="F76" s="28">
        <v>4.1667824074074081E-3</v>
      </c>
      <c r="G76" s="9">
        <v>12.5</v>
      </c>
      <c r="H76" s="28">
        <v>3.1135416666666668E-3</v>
      </c>
      <c r="R76" s="54"/>
    </row>
    <row r="77" spans="3:116" hidden="1">
      <c r="F77" s="28">
        <v>4.0973379629629632E-3</v>
      </c>
      <c r="G77" s="9">
        <v>13</v>
      </c>
      <c r="H77" s="28">
        <v>3.0672453703703699E-3</v>
      </c>
    </row>
    <row r="78" spans="3:116" hidden="1">
      <c r="F78" s="28">
        <v>4.0163194444444448E-3</v>
      </c>
      <c r="G78" s="9">
        <v>13.5</v>
      </c>
      <c r="H78" s="28">
        <v>3.0209490740740739E-3</v>
      </c>
    </row>
    <row r="79" spans="3:116" hidden="1">
      <c r="F79" s="28">
        <v>3.9468749999999999E-3</v>
      </c>
      <c r="G79" s="9">
        <v>14</v>
      </c>
      <c r="H79" s="28">
        <v>2.9862268518518515E-3</v>
      </c>
    </row>
    <row r="601" spans="19:19">
      <c r="S601" s="54"/>
    </row>
    <row r="602" spans="19:19">
      <c r="S602" s="54"/>
    </row>
    <row r="603" spans="19:19">
      <c r="S603" s="54"/>
    </row>
    <row r="604" spans="19:19">
      <c r="S604" s="54"/>
    </row>
    <row r="605" spans="19:19">
      <c r="S605" s="54"/>
    </row>
    <row r="606" spans="19:19">
      <c r="S606" s="54"/>
    </row>
    <row r="607" spans="19:19">
      <c r="S607" s="54"/>
    </row>
    <row r="608" spans="19:19">
      <c r="S608" s="54"/>
    </row>
    <row r="609" spans="19:19">
      <c r="S609" s="54"/>
    </row>
    <row r="610" spans="19:19">
      <c r="S610" s="54"/>
    </row>
    <row r="611" spans="19:19">
      <c r="S611" s="54"/>
    </row>
    <row r="612" spans="19:19">
      <c r="S612" s="54"/>
    </row>
    <row r="613" spans="19:19">
      <c r="S613" s="54"/>
    </row>
    <row r="614" spans="19:19">
      <c r="S614" s="54"/>
    </row>
    <row r="615" spans="19:19">
      <c r="S615" s="54"/>
    </row>
    <row r="616" spans="19:19">
      <c r="S616" s="54"/>
    </row>
    <row r="617" spans="19:19">
      <c r="S617" s="54"/>
    </row>
  </sheetData>
  <sheetProtection algorithmName="SHA-512" hashValue="/dNdKov/IMjThnO6Zex+bx0H2SlfXQExia0S+j0bihDO9r4T6eejfxa+TjEIWgthnHTmmtAiaS/77KpQL97G1g==" saltValue="KH4zl+nUo2AUn94H/tZ1wg==" spinCount="100000" sheet="1" objects="1" scenarios="1" selectLockedCells="1"/>
  <mergeCells count="25">
    <mergeCell ref="BE7:BH7"/>
    <mergeCell ref="BI7:BL7"/>
    <mergeCell ref="H6:H7"/>
    <mergeCell ref="A6:A7"/>
    <mergeCell ref="I6:I7"/>
    <mergeCell ref="G6:G7"/>
    <mergeCell ref="F6:F7"/>
    <mergeCell ref="C6:C7"/>
    <mergeCell ref="B6:B7"/>
    <mergeCell ref="K7:N7"/>
    <mergeCell ref="B1:F1"/>
    <mergeCell ref="H1:K1"/>
    <mergeCell ref="K6:O6"/>
    <mergeCell ref="T2:W2"/>
    <mergeCell ref="A3:B3"/>
    <mergeCell ref="T4:W4"/>
    <mergeCell ref="A2:I2"/>
    <mergeCell ref="A4:B4"/>
    <mergeCell ref="E3:I3"/>
    <mergeCell ref="E4:I4"/>
    <mergeCell ref="K4:P4"/>
    <mergeCell ref="A5:Q5"/>
    <mergeCell ref="D6:E6"/>
    <mergeCell ref="Q6:Q7"/>
    <mergeCell ref="K3:P3"/>
  </mergeCells>
  <phoneticPr fontId="0" type="noConversion"/>
  <conditionalFormatting sqref="Q8:Q43">
    <cfRule type="cellIs" dxfId="4" priority="3" stopIfTrue="1" operator="between">
      <formula>0</formula>
      <formula>9.99</formula>
    </cfRule>
    <cfRule type="cellIs" dxfId="3" priority="4" stopIfTrue="1" operator="between">
      <formula>10</formula>
      <formula>14.99</formula>
    </cfRule>
    <cfRule type="cellIs" dxfId="2" priority="5" stopIfTrue="1" operator="between">
      <formula>15</formula>
      <formula>20</formula>
    </cfRule>
  </conditionalFormatting>
  <conditionalFormatting sqref="AB8:AI43">
    <cfRule type="cellIs" dxfId="1" priority="2" operator="equal">
      <formula>0</formula>
    </cfRule>
  </conditionalFormatting>
  <conditionalFormatting sqref="K8:N43">
    <cfRule type="cellIs" dxfId="0" priority="1" operator="equal">
      <formula>0</formula>
    </cfRule>
  </conditionalFormatting>
  <dataValidations xWindow="534" yWindow="406" count="8">
    <dataValidation allowBlank="1" showInputMessage="1" showErrorMessage="1" promptTitle="*      Note sur 14 pts      *" prompt="   Performance au barème" sqref="J6"/>
    <dataValidation allowBlank="1" showInputMessage="1" showErrorMessage="1" promptTitle="*      Note sur 20 pts      *" prompt="            Note finale" sqref="Q6"/>
    <dataValidation allowBlank="1" showInputMessage="1" showErrorMessage="1" prompt="Temps total _x000a_3 x 500 m_x000a_réalisé le jour de l'évaluation" sqref="I6"/>
    <dataValidation allowBlank="1" showInputMessage="1" showErrorMessage="1" promptTitle="     Inscrire  F  ou  G" prompt="_x000a_   Saisie indispensable_x000a_     pour différencier_x000a_       les barèmes" sqref="C6:D6"/>
    <dataValidation type="textLength" allowBlank="1" showInputMessage="1" showErrorMessage="1" errorTitle="--------- ATTENTION ----------" error="Ne rien inscrire dans cette cellule qui contient une formule." sqref="K44 I44:I46 J8:J43">
      <formula1>0</formula1>
      <formula2>0</formula2>
    </dataValidation>
    <dataValidation type="list" allowBlank="1" showInputMessage="1" showErrorMessage="1" sqref="C8:C43">
      <formula1>"F,G"</formula1>
    </dataValidation>
    <dataValidation type="custom" allowBlank="1" errorTitle="--------- ATTENTION ----------" error="Ne rien inscrire dans cette cellule qui contient une formule." sqref="A44">
      <formula1>"&amp;&amp;&amp;"</formula1>
    </dataValidation>
    <dataValidation type="decimal" operator="lessThanOrEqual" allowBlank="1" showInputMessage="1" showErrorMessage="1" sqref="P8:P43">
      <formula1>3</formula1>
    </dataValidation>
  </dataValidations>
  <hyperlinks>
    <hyperlink ref="A6" location="A7" tooltip="Cliquer ici pour faire remonter jusqu'au premier de la liste" display="NOMS"/>
  </hyperlinks>
  <printOptions horizontalCentered="1" verticalCentered="1"/>
  <pageMargins left="0.23622047244094491" right="0.23622047244094491" top="0.27559055118110237" bottom="0.27559055118110237" header="0.31496062992125984" footer="0.31496062992125984"/>
  <pageSetup paperSize="9" scale="7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Demi-fond</vt:lpstr>
      <vt:lpstr>'Demi-fond'!Ensemble_des_plages_de_saisie_de_perf</vt:lpstr>
      <vt:lpstr>noteperf</vt:lpstr>
      <vt:lpstr>perffilles</vt:lpstr>
      <vt:lpstr>perfgars</vt:lpstr>
      <vt:lpstr>'Demi-fond'!Zone_d_impression</vt:lpstr>
    </vt:vector>
  </TitlesOfParts>
  <Company>Académie de Poitiers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Demi-fond bac 2008</dc:subject>
  <dc:creator>laurent</dc:creator>
  <cp:lastModifiedBy>Utilisateur</cp:lastModifiedBy>
  <cp:lastPrinted>2018-06-13T22:04:53Z</cp:lastPrinted>
  <dcterms:created xsi:type="dcterms:W3CDTF">2000-09-07T13:17:03Z</dcterms:created>
  <dcterms:modified xsi:type="dcterms:W3CDTF">2018-06-13T22:05:16Z</dcterms:modified>
</cp:coreProperties>
</file>