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0"/>
  </bookViews>
  <sheets>
    <sheet name="Relais-Vitesse" sheetId="1" r:id="rId1"/>
  </sheets>
  <definedNames>
    <definedName name="_xlnm.Print_Area" localSheetId="0">'Relais-Vitesse'!$A$1:$S$35</definedName>
  </definedNames>
  <calcPr fullCalcOnLoad="1"/>
</workbook>
</file>

<file path=xl/sharedStrings.xml><?xml version="1.0" encoding="utf-8"?>
<sst xmlns="http://schemas.openxmlformats.org/spreadsheetml/2006/main" count="80" uniqueCount="29">
  <si>
    <t>Notes</t>
  </si>
  <si>
    <t>NOM</t>
  </si>
  <si>
    <t>SEXE</t>
  </si>
  <si>
    <t xml:space="preserve">RELAIS </t>
  </si>
  <si>
    <t>total /20</t>
  </si>
  <si>
    <t>moyenne</t>
  </si>
  <si>
    <t>Ne pas écrire dans les cellules "colorées"</t>
  </si>
  <si>
    <t>CLASSE</t>
  </si>
  <si>
    <t xml:space="preserve">LYCÉE : </t>
  </si>
  <si>
    <t>Noter les temps sous la forme 5,56</t>
  </si>
  <si>
    <t>ACTIVITÉ</t>
  </si>
  <si>
    <t>50mG</t>
  </si>
  <si>
    <t>4x50mF</t>
  </si>
  <si>
    <t>4x50mG</t>
  </si>
  <si>
    <t>50m F</t>
  </si>
  <si>
    <t>total 4 relayeurs</t>
  </si>
  <si>
    <t>echauff… /5pts</t>
  </si>
  <si>
    <t>meilleur 50M</t>
  </si>
  <si>
    <t>note /5pts</t>
  </si>
  <si>
    <t>1er 50M</t>
  </si>
  <si>
    <t>2ème 50M</t>
  </si>
  <si>
    <t>4x50 ordre 1234</t>
  </si>
  <si>
    <t>4x50 ordre 2143</t>
  </si>
  <si>
    <t>meilleur 4x50M</t>
  </si>
  <si>
    <t>différence</t>
  </si>
  <si>
    <t>total 2 RELAIS</t>
  </si>
  <si>
    <t>Ne pas oublier de remplir la colonne SEXE (G ou F)</t>
  </si>
  <si>
    <t>CAP BEP CCF 2011</t>
  </si>
  <si>
    <t>Equipes mixtes impossibles (pas de barème mixte)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</si>
</sst>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"/>
    <numFmt numFmtId="167" formatCode="0.0"/>
  </numFmts>
  <fonts count="4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2" fontId="4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  <xf numFmtId="2" fontId="4" fillId="35" borderId="12" xfId="0" applyNumberFormat="1" applyFont="1" applyFill="1" applyBorder="1" applyAlignment="1" applyProtection="1">
      <alignment horizontal="center"/>
      <protection/>
    </xf>
    <xf numFmtId="2" fontId="1" fillId="36" borderId="13" xfId="0" applyNumberFormat="1" applyFont="1" applyFill="1" applyBorder="1" applyAlignment="1" applyProtection="1">
      <alignment horizontal="center" wrapText="1"/>
      <protection/>
    </xf>
    <xf numFmtId="2" fontId="1" fillId="36" borderId="14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0" fontId="4" fillId="39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 wrapText="1"/>
      <protection/>
    </xf>
    <xf numFmtId="167" fontId="1" fillId="0" borderId="10" xfId="0" applyNumberFormat="1" applyFont="1" applyBorder="1" applyAlignment="1" applyProtection="1">
      <alignment horizontal="center" wrapText="1"/>
      <protection/>
    </xf>
    <xf numFmtId="167" fontId="4" fillId="40" borderId="10" xfId="0" applyNumberFormat="1" applyFont="1" applyFill="1" applyBorder="1" applyAlignment="1" applyProtection="1">
      <alignment horizontal="center"/>
      <protection/>
    </xf>
    <xf numFmtId="167" fontId="5" fillId="37" borderId="1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2" fontId="4" fillId="33" borderId="23" xfId="0" applyNumberFormat="1" applyFont="1" applyFill="1" applyBorder="1" applyAlignment="1" applyProtection="1">
      <alignment horizontal="center" vertical="center"/>
      <protection/>
    </xf>
    <xf numFmtId="2" fontId="4" fillId="33" borderId="24" xfId="0" applyNumberFormat="1" applyFont="1" applyFill="1" applyBorder="1" applyAlignment="1" applyProtection="1">
      <alignment horizontal="center" vertical="center"/>
      <protection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167" fontId="5" fillId="37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167" fontId="5" fillId="37" borderId="23" xfId="0" applyNumberFormat="1" applyFont="1" applyFill="1" applyBorder="1" applyAlignment="1" applyProtection="1">
      <alignment horizontal="center" vertical="center"/>
      <protection/>
    </xf>
    <xf numFmtId="167" fontId="5" fillId="37" borderId="24" xfId="0" applyNumberFormat="1" applyFont="1" applyFill="1" applyBorder="1" applyAlignment="1" applyProtection="1">
      <alignment horizontal="center" vertical="center"/>
      <protection/>
    </xf>
    <xf numFmtId="167" fontId="5" fillId="37" borderId="13" xfId="0" applyNumberFormat="1" applyFont="1" applyFill="1" applyBorder="1" applyAlignment="1" applyProtection="1">
      <alignment horizontal="center" vertical="center"/>
      <protection/>
    </xf>
    <xf numFmtId="0" fontId="8" fillId="41" borderId="20" xfId="0" applyFont="1" applyFill="1" applyBorder="1" applyAlignment="1" applyProtection="1">
      <alignment horizontal="left"/>
      <protection locked="0"/>
    </xf>
    <xf numFmtId="0" fontId="8" fillId="41" borderId="21" xfId="0" applyFont="1" applyFill="1" applyBorder="1" applyAlignment="1" applyProtection="1">
      <alignment horizontal="left"/>
      <protection locked="0"/>
    </xf>
    <xf numFmtId="0" fontId="8" fillId="41" borderId="22" xfId="0" applyFont="1" applyFill="1" applyBorder="1" applyAlignment="1" applyProtection="1">
      <alignment horizontal="left"/>
      <protection locked="0"/>
    </xf>
    <xf numFmtId="0" fontId="15" fillId="41" borderId="20" xfId="0" applyFont="1" applyFill="1" applyBorder="1" applyAlignment="1" applyProtection="1">
      <alignment horizontal="center"/>
      <protection/>
    </xf>
    <xf numFmtId="0" fontId="15" fillId="41" borderId="21" xfId="0" applyFont="1" applyFill="1" applyBorder="1" applyAlignment="1" applyProtection="1">
      <alignment horizontal="center"/>
      <protection/>
    </xf>
    <xf numFmtId="0" fontId="15" fillId="41" borderId="22" xfId="0" applyFont="1" applyFill="1" applyBorder="1" applyAlignment="1" applyProtection="1">
      <alignment horizontal="center"/>
      <protection/>
    </xf>
    <xf numFmtId="0" fontId="4" fillId="35" borderId="20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2" fontId="5" fillId="33" borderId="23" xfId="0" applyNumberFormat="1" applyFont="1" applyFill="1" applyBorder="1" applyAlignment="1" applyProtection="1">
      <alignment horizontal="center" vertical="center"/>
      <protection/>
    </xf>
    <xf numFmtId="2" fontId="5" fillId="33" borderId="24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41" borderId="20" xfId="0" applyFont="1" applyFill="1" applyBorder="1" applyAlignment="1" applyProtection="1">
      <alignment horizontal="center" vertical="center"/>
      <protection/>
    </xf>
    <xf numFmtId="0" fontId="8" fillId="41" borderId="21" xfId="0" applyFont="1" applyFill="1" applyBorder="1" applyAlignment="1" applyProtection="1">
      <alignment horizontal="center" vertical="center"/>
      <protection/>
    </xf>
    <xf numFmtId="0" fontId="8" fillId="41" borderId="22" xfId="0" applyFont="1" applyFill="1" applyBorder="1" applyAlignment="1" applyProtection="1">
      <alignment horizontal="center" vertical="center"/>
      <protection/>
    </xf>
    <xf numFmtId="0" fontId="8" fillId="41" borderId="20" xfId="0" applyFont="1" applyFill="1" applyBorder="1" applyAlignment="1" applyProtection="1">
      <alignment horizontal="center"/>
      <protection/>
    </xf>
    <xf numFmtId="0" fontId="8" fillId="41" borderId="21" xfId="0" applyFont="1" applyFill="1" applyBorder="1" applyAlignment="1" applyProtection="1">
      <alignment horizontal="center"/>
      <protection/>
    </xf>
    <xf numFmtId="0" fontId="8" fillId="41" borderId="22" xfId="0" applyFont="1" applyFill="1" applyBorder="1" applyAlignment="1" applyProtection="1">
      <alignment horizontal="center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41" borderId="20" xfId="0" applyFont="1" applyFill="1" applyBorder="1" applyAlignment="1" applyProtection="1">
      <alignment horizontal="center"/>
      <protection/>
    </xf>
    <xf numFmtId="0" fontId="6" fillId="41" borderId="21" xfId="0" applyFont="1" applyFill="1" applyBorder="1" applyAlignment="1" applyProtection="1">
      <alignment horizontal="center"/>
      <protection/>
    </xf>
    <xf numFmtId="0" fontId="6" fillId="41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44"/>
        </patternFill>
      </fill>
    </dxf>
    <dxf>
      <fill>
        <patternFill>
          <bgColor indexed="41"/>
        </patternFill>
      </fill>
    </dxf>
    <dxf>
      <font>
        <b val="0"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zoomScalePageLayoutView="0" workbookViewId="0" topLeftCell="A1">
      <selection activeCell="B7" sqref="B7"/>
    </sheetView>
  </sheetViews>
  <sheetFormatPr defaultColWidth="3.421875" defaultRowHeight="12.75"/>
  <cols>
    <col min="1" max="1" width="2.28125" style="2" customWidth="1"/>
    <col min="2" max="2" width="15.7109375" style="2" customWidth="1"/>
    <col min="3" max="3" width="4.8515625" style="18" customWidth="1"/>
    <col min="4" max="4" width="5.28125" style="2" customWidth="1"/>
    <col min="5" max="5" width="5.57421875" style="2" customWidth="1"/>
    <col min="6" max="6" width="8.140625" style="2" customWidth="1"/>
    <col min="7" max="7" width="8.140625" style="2" hidden="1" customWidth="1"/>
    <col min="8" max="8" width="5.28125" style="2" customWidth="1"/>
    <col min="9" max="9" width="9.00390625" style="2" customWidth="1"/>
    <col min="10" max="10" width="9.28125" style="2" customWidth="1"/>
    <col min="11" max="11" width="8.7109375" style="2" customWidth="1"/>
    <col min="12" max="12" width="7.421875" style="2" customWidth="1"/>
    <col min="13" max="13" width="7.421875" style="2" hidden="1" customWidth="1"/>
    <col min="14" max="14" width="8.421875" style="2" customWidth="1"/>
    <col min="15" max="15" width="6.00390625" style="2" customWidth="1"/>
    <col min="16" max="16" width="8.421875" style="2" customWidth="1"/>
    <col min="17" max="17" width="5.7109375" style="2" customWidth="1"/>
    <col min="18" max="18" width="7.421875" style="2" customWidth="1"/>
    <col min="19" max="19" width="6.8515625" style="2" customWidth="1"/>
    <col min="20" max="20" width="8.28125" style="15" customWidth="1"/>
    <col min="21" max="21" width="4.421875" style="2" customWidth="1"/>
    <col min="22" max="22" width="5.28125" style="2" customWidth="1"/>
    <col min="23" max="24" width="4.8515625" style="2" customWidth="1"/>
    <col min="25" max="28" width="4.57421875" style="2" customWidth="1"/>
    <col min="29" max="29" width="8.28125" style="2" bestFit="1" customWidth="1"/>
    <col min="30" max="39" width="3.421875" style="2" customWidth="1"/>
    <col min="40" max="40" width="5.140625" style="2" customWidth="1"/>
    <col min="41" max="16384" width="3.421875" style="2" customWidth="1"/>
  </cols>
  <sheetData>
    <row r="1" spans="2:19" ht="21" thickBot="1">
      <c r="B1" s="64" t="s">
        <v>8</v>
      </c>
      <c r="C1" s="65"/>
      <c r="D1" s="66"/>
      <c r="F1" s="67" t="s">
        <v>10</v>
      </c>
      <c r="G1" s="68"/>
      <c r="H1" s="68"/>
      <c r="I1" s="68"/>
      <c r="J1" s="69"/>
      <c r="L1" s="75" t="s">
        <v>27</v>
      </c>
      <c r="M1" s="76"/>
      <c r="N1" s="76"/>
      <c r="O1" s="77"/>
      <c r="Q1" s="78" t="s">
        <v>7</v>
      </c>
      <c r="R1" s="79"/>
      <c r="S1" s="80"/>
    </row>
    <row r="2" spans="6:19" ht="21" thickBot="1">
      <c r="F2" s="82" t="s">
        <v>3</v>
      </c>
      <c r="G2" s="83"/>
      <c r="H2" s="83"/>
      <c r="I2" s="83"/>
      <c r="J2" s="84"/>
      <c r="Q2" s="37"/>
      <c r="R2" s="38"/>
      <c r="S2" s="39"/>
    </row>
    <row r="3" spans="25:29" ht="12.75">
      <c r="Y3" s="34"/>
      <c r="Z3" s="34"/>
      <c r="AA3" s="34"/>
      <c r="AB3" s="34"/>
      <c r="AC3" s="34"/>
    </row>
    <row r="4" spans="2:18" ht="13.5" customHeight="1">
      <c r="B4" s="19" t="s">
        <v>26</v>
      </c>
      <c r="C4" s="35"/>
      <c r="I4" s="19" t="s">
        <v>9</v>
      </c>
      <c r="P4" s="36" t="s">
        <v>6</v>
      </c>
      <c r="R4" s="36"/>
    </row>
    <row r="5" spans="2:25" ht="24" customHeight="1">
      <c r="B5" s="52" t="s">
        <v>28</v>
      </c>
      <c r="C5" s="35"/>
      <c r="H5" s="19"/>
      <c r="R5" s="36"/>
      <c r="Y5" s="36"/>
    </row>
    <row r="6" spans="2:20" s="26" customFormat="1" ht="31.5" customHeight="1">
      <c r="B6" s="24" t="s">
        <v>1</v>
      </c>
      <c r="C6" s="27" t="s">
        <v>2</v>
      </c>
      <c r="D6" s="24" t="s">
        <v>19</v>
      </c>
      <c r="E6" s="24" t="s">
        <v>20</v>
      </c>
      <c r="F6" s="30" t="s">
        <v>17</v>
      </c>
      <c r="G6" s="30"/>
      <c r="H6" s="29" t="s">
        <v>18</v>
      </c>
      <c r="I6" s="25" t="s">
        <v>15</v>
      </c>
      <c r="J6" s="28" t="s">
        <v>21</v>
      </c>
      <c r="K6" s="24" t="s">
        <v>22</v>
      </c>
      <c r="L6" s="32" t="s">
        <v>23</v>
      </c>
      <c r="M6" s="32"/>
      <c r="N6" s="25" t="s">
        <v>24</v>
      </c>
      <c r="O6" s="29" t="s">
        <v>18</v>
      </c>
      <c r="P6" s="31" t="s">
        <v>25</v>
      </c>
      <c r="Q6" s="29" t="s">
        <v>18</v>
      </c>
      <c r="R6" s="29" t="s">
        <v>16</v>
      </c>
      <c r="S6" s="24" t="s">
        <v>4</v>
      </c>
      <c r="T6" s="42"/>
    </row>
    <row r="7" spans="1:19" ht="12.75">
      <c r="A7" s="13">
        <v>1</v>
      </c>
      <c r="B7" s="23"/>
      <c r="C7" s="53"/>
      <c r="D7" s="22"/>
      <c r="E7" s="14"/>
      <c r="F7" s="1">
        <f>IF(D7="","",SMALL(D7:E7,1))</f>
      </c>
      <c r="G7" s="1">
        <f>IF(F7="",0,1)</f>
        <v>0</v>
      </c>
      <c r="H7" s="51">
        <f>IF(AND(ISTEXT(C7),ISNUMBER(F7)),IF(C7="f",VLOOKUP(F7,$D$47:$F$68,3),VLOOKUP(F7,$E$47:$F$68,2)),"")</f>
      </c>
      <c r="I7" s="72">
        <f>IF(SUM(G7:G10)=4,SUM(F7:F10),"")</f>
      </c>
      <c r="J7" s="81"/>
      <c r="K7" s="81"/>
      <c r="L7" s="56">
        <f>IF(K7="","",SMALL(J7:K7,1))</f>
      </c>
      <c r="M7" s="56" t="e">
        <f>L7-I7</f>
        <v>#VALUE!</v>
      </c>
      <c r="N7" s="60">
        <f>IF(ISERR(M7),"",L7-I7)</f>
      </c>
      <c r="O7" s="61">
        <f>IF(K7="","",VLOOKUP(-N7,$J$47:$K$58,2))</f>
      </c>
      <c r="P7" s="56">
        <f>IF(K7="","",SUM(J7:K7))</f>
      </c>
      <c r="Q7" s="59">
        <f>IF(P7="","",IF(C7="f",VLOOKUP(P7,$N$47:$P$67,3),VLOOKUP(P7,$O$47:$P$67,2)))</f>
      </c>
      <c r="R7" s="40"/>
      <c r="S7" s="50">
        <f>IF(K7="","",H7+O7+Q7+R7)</f>
      </c>
    </row>
    <row r="8" spans="1:19" ht="12.75">
      <c r="A8" s="13">
        <v>2</v>
      </c>
      <c r="B8" s="23"/>
      <c r="C8" s="54"/>
      <c r="D8" s="22"/>
      <c r="E8" s="14"/>
      <c r="F8" s="1">
        <f>IF(D8="","",SMALL(D8:E8,1))</f>
      </c>
      <c r="G8" s="1">
        <f>IF(F8="",0,1)</f>
        <v>0</v>
      </c>
      <c r="H8" s="51">
        <f>IF(AND(ISTEXT(C7),ISNUMBER(F8)),IF(C7="f",VLOOKUP(F8,$D$47:$F$68,3),VLOOKUP(F8,$E$47:$F$68,2)),"")</f>
      </c>
      <c r="I8" s="73"/>
      <c r="J8" s="81"/>
      <c r="K8" s="81"/>
      <c r="L8" s="57"/>
      <c r="M8" s="57"/>
      <c r="N8" s="60"/>
      <c r="O8" s="62"/>
      <c r="P8" s="57"/>
      <c r="Q8" s="59"/>
      <c r="R8" s="41"/>
      <c r="S8" s="50">
        <f>IF(K7="","",H8+O7+Q7+R8)</f>
      </c>
    </row>
    <row r="9" spans="1:19" ht="12.75">
      <c r="A9" s="13">
        <v>3</v>
      </c>
      <c r="B9" s="23"/>
      <c r="C9" s="54"/>
      <c r="D9" s="22"/>
      <c r="E9" s="14"/>
      <c r="F9" s="1">
        <f>IF(D9="","",SMALL(D9:E9,1))</f>
      </c>
      <c r="G9" s="1">
        <f>IF(F9="",0,1)</f>
        <v>0</v>
      </c>
      <c r="H9" s="51">
        <f>IF(AND(ISTEXT(C7),ISNUMBER(F9)),IF(C7="f",VLOOKUP(F9,$D$47:$F$68,3),VLOOKUP(F9,$E$47:$F$68,2)),"")</f>
      </c>
      <c r="I9" s="73"/>
      <c r="J9" s="81"/>
      <c r="K9" s="81"/>
      <c r="L9" s="57"/>
      <c r="M9" s="57"/>
      <c r="N9" s="60"/>
      <c r="O9" s="62"/>
      <c r="P9" s="57"/>
      <c r="Q9" s="59"/>
      <c r="R9" s="40"/>
      <c r="S9" s="50">
        <f>IF(K7="","",H9+O7+Q7+R9)</f>
      </c>
    </row>
    <row r="10" spans="1:19" ht="12.75">
      <c r="A10" s="13">
        <v>4</v>
      </c>
      <c r="B10" s="23"/>
      <c r="C10" s="55"/>
      <c r="D10" s="22"/>
      <c r="E10" s="14"/>
      <c r="F10" s="1">
        <f>IF(D10="","",SMALL(D10:E10,1))</f>
      </c>
      <c r="G10" s="1">
        <f>IF(F10="",0,1)</f>
        <v>0</v>
      </c>
      <c r="H10" s="51">
        <f>IF(AND(ISTEXT(C7),ISNUMBER(F10)),IF(C7="f",VLOOKUP(F10,$D$47:$F$68,3),VLOOKUP(F10,$E$47:$F$68,2)),"")</f>
      </c>
      <c r="I10" s="74"/>
      <c r="J10" s="81"/>
      <c r="K10" s="81"/>
      <c r="L10" s="58"/>
      <c r="M10" s="58"/>
      <c r="N10" s="60"/>
      <c r="O10" s="63"/>
      <c r="P10" s="58"/>
      <c r="Q10" s="59"/>
      <c r="R10" s="40"/>
      <c r="S10" s="50">
        <f>IF(K7="","",H10+O7+Q7+R10)</f>
      </c>
    </row>
    <row r="11" spans="1:19" ht="12.75">
      <c r="A11" s="33"/>
      <c r="B11" s="33"/>
      <c r="C11" s="16"/>
      <c r="D11" s="33"/>
      <c r="E11" s="16"/>
      <c r="F11" s="47"/>
      <c r="G11" s="47"/>
      <c r="H11" s="16"/>
      <c r="I11" s="16"/>
      <c r="J11" s="16"/>
      <c r="K11" s="16"/>
      <c r="L11" s="44"/>
      <c r="M11" s="44"/>
      <c r="N11" s="44"/>
      <c r="O11" s="16"/>
      <c r="P11" s="16"/>
      <c r="Q11" s="16"/>
      <c r="R11" s="16"/>
      <c r="S11" s="43"/>
    </row>
    <row r="12" spans="1:19" ht="12.75">
      <c r="A12" s="33"/>
      <c r="B12" s="33"/>
      <c r="C12" s="16"/>
      <c r="D12" s="33"/>
      <c r="E12" s="16"/>
      <c r="F12" s="47"/>
      <c r="G12" s="47"/>
      <c r="H12" s="16"/>
      <c r="I12" s="16"/>
      <c r="J12" s="16"/>
      <c r="K12" s="16"/>
      <c r="L12" s="44"/>
      <c r="M12" s="44"/>
      <c r="N12" s="44"/>
      <c r="O12" s="16"/>
      <c r="P12" s="16"/>
      <c r="Q12" s="16"/>
      <c r="R12" s="16"/>
      <c r="S12" s="43"/>
    </row>
    <row r="13" spans="2:20" s="26" customFormat="1" ht="31.5" customHeight="1">
      <c r="B13" s="24" t="s">
        <v>1</v>
      </c>
      <c r="C13" s="27" t="s">
        <v>2</v>
      </c>
      <c r="D13" s="24" t="s">
        <v>19</v>
      </c>
      <c r="E13" s="24" t="s">
        <v>20</v>
      </c>
      <c r="F13" s="30" t="s">
        <v>17</v>
      </c>
      <c r="G13" s="30"/>
      <c r="H13" s="29" t="s">
        <v>18</v>
      </c>
      <c r="I13" s="25" t="s">
        <v>15</v>
      </c>
      <c r="J13" s="28" t="s">
        <v>21</v>
      </c>
      <c r="K13" s="24" t="s">
        <v>22</v>
      </c>
      <c r="L13" s="32" t="s">
        <v>23</v>
      </c>
      <c r="M13" s="32"/>
      <c r="N13" s="25" t="s">
        <v>24</v>
      </c>
      <c r="O13" s="29" t="s">
        <v>18</v>
      </c>
      <c r="P13" s="31" t="s">
        <v>25</v>
      </c>
      <c r="Q13" s="29" t="s">
        <v>18</v>
      </c>
      <c r="R13" s="29" t="s">
        <v>16</v>
      </c>
      <c r="S13" s="24" t="s">
        <v>4</v>
      </c>
      <c r="T13" s="42"/>
    </row>
    <row r="14" spans="1:19" ht="12.75">
      <c r="A14" s="13">
        <v>1</v>
      </c>
      <c r="B14" s="23"/>
      <c r="C14" s="53"/>
      <c r="D14" s="22"/>
      <c r="E14" s="14"/>
      <c r="F14" s="1">
        <f>IF(D14="","",SMALL(D14:E14,1))</f>
      </c>
      <c r="G14" s="1">
        <f>IF(F14="",0,1)</f>
        <v>0</v>
      </c>
      <c r="H14" s="51">
        <f>IF(AND(ISTEXT(C14),ISNUMBER(F14)),IF(C14="f",VLOOKUP(F14,$D$47:$F$68,3),VLOOKUP(F14,$E$47:$F$68,2)),"")</f>
      </c>
      <c r="I14" s="72">
        <f>IF(SUM(G14:G17)=4,SUM(F14:F17),"")</f>
      </c>
      <c r="J14" s="81"/>
      <c r="K14" s="81"/>
      <c r="L14" s="56">
        <f>IF(K14="","",SMALL(J14:K14,1))</f>
      </c>
      <c r="M14" s="56" t="e">
        <f>L14-I14</f>
        <v>#VALUE!</v>
      </c>
      <c r="N14" s="60">
        <f>IF(ISERR(M14),"",L14-I14)</f>
      </c>
      <c r="O14" s="61">
        <f>IF(K14="","",VLOOKUP(-N14,$J$47:$K$58,2))</f>
      </c>
      <c r="P14" s="56">
        <f>IF(K14="","",SUM(J14:K14))</f>
      </c>
      <c r="Q14" s="59">
        <f>IF(P14="","",IF(C14="f",VLOOKUP(P14,$N$47:$P$67,3),VLOOKUP(P14,$O$47:$P$67,2)))</f>
      </c>
      <c r="R14" s="40"/>
      <c r="S14" s="50">
        <f>IF(K14="","",H14+O14+Q14+R14)</f>
      </c>
    </row>
    <row r="15" spans="1:19" ht="12.75">
      <c r="A15" s="13">
        <v>2</v>
      </c>
      <c r="B15" s="23"/>
      <c r="C15" s="54"/>
      <c r="D15" s="22"/>
      <c r="E15" s="14"/>
      <c r="F15" s="1">
        <f>IF(D15="","",SMALL(D15:E15,1))</f>
      </c>
      <c r="G15" s="1">
        <f>IF(F15="",0,1)</f>
        <v>0</v>
      </c>
      <c r="H15" s="51">
        <f>IF(AND(ISTEXT(C14),ISNUMBER(F15)),IF(C14="f",VLOOKUP(F15,$D$47:$F$68,3),VLOOKUP(F15,$E$47:$F$68,2)),"")</f>
      </c>
      <c r="I15" s="73"/>
      <c r="J15" s="81"/>
      <c r="K15" s="81"/>
      <c r="L15" s="57"/>
      <c r="M15" s="57"/>
      <c r="N15" s="60"/>
      <c r="O15" s="62"/>
      <c r="P15" s="57"/>
      <c r="Q15" s="59"/>
      <c r="R15" s="41"/>
      <c r="S15" s="50">
        <f>IF(K14="","",H15+O14+Q14+R15)</f>
      </c>
    </row>
    <row r="16" spans="1:19" ht="12.75">
      <c r="A16" s="13">
        <v>3</v>
      </c>
      <c r="B16" s="23"/>
      <c r="C16" s="54"/>
      <c r="D16" s="22"/>
      <c r="E16" s="14"/>
      <c r="F16" s="1">
        <f>IF(D16="","",SMALL(D16:E16,1))</f>
      </c>
      <c r="G16" s="1">
        <f>IF(F16="",0,1)</f>
        <v>0</v>
      </c>
      <c r="H16" s="51">
        <f>IF(AND(ISTEXT(C14),ISNUMBER(F16)),IF(C14="f",VLOOKUP(F16,$D$47:$F$68,3),VLOOKUP(F16,$E$47:$F$68,2)),"")</f>
      </c>
      <c r="I16" s="73"/>
      <c r="J16" s="81"/>
      <c r="K16" s="81"/>
      <c r="L16" s="57"/>
      <c r="M16" s="57"/>
      <c r="N16" s="60"/>
      <c r="O16" s="62"/>
      <c r="P16" s="57"/>
      <c r="Q16" s="59"/>
      <c r="R16" s="40"/>
      <c r="S16" s="50">
        <f>IF(K14="","",H16+O14+Q14+R16)</f>
      </c>
    </row>
    <row r="17" spans="1:19" ht="12.75">
      <c r="A17" s="13">
        <v>4</v>
      </c>
      <c r="B17" s="23"/>
      <c r="C17" s="55"/>
      <c r="D17" s="22"/>
      <c r="E17" s="14"/>
      <c r="F17" s="1">
        <f>IF(D17="","",SMALL(D17:E17,1))</f>
      </c>
      <c r="G17" s="1">
        <f>IF(F17="",0,1)</f>
        <v>0</v>
      </c>
      <c r="H17" s="51">
        <f>IF(AND(ISTEXT(C14),ISNUMBER(F17)),IF(C14="f",VLOOKUP(F17,$D$47:$F$68,3),VLOOKUP(F17,$E$47:$F$68,2)),"")</f>
      </c>
      <c r="I17" s="74"/>
      <c r="J17" s="81"/>
      <c r="K17" s="81"/>
      <c r="L17" s="58"/>
      <c r="M17" s="58"/>
      <c r="N17" s="60"/>
      <c r="O17" s="63"/>
      <c r="P17" s="58"/>
      <c r="Q17" s="59"/>
      <c r="R17" s="40"/>
      <c r="S17" s="50">
        <f>IF(K14="","",H17+O14+Q14+R17)</f>
      </c>
    </row>
    <row r="18" spans="1:19" s="15" customFormat="1" ht="12.75">
      <c r="A18" s="33"/>
      <c r="B18" s="33"/>
      <c r="C18" s="16"/>
      <c r="D18" s="33"/>
      <c r="E18" s="16"/>
      <c r="F18" s="47"/>
      <c r="G18" s="47"/>
      <c r="H18" s="16"/>
      <c r="I18" s="16"/>
      <c r="J18" s="16"/>
      <c r="K18" s="16"/>
      <c r="L18" s="44"/>
      <c r="M18" s="44"/>
      <c r="N18" s="44"/>
      <c r="O18" s="16"/>
      <c r="P18" s="16"/>
      <c r="Q18" s="16"/>
      <c r="R18" s="16"/>
      <c r="S18" s="16"/>
    </row>
    <row r="19" spans="1:19" s="15" customFormat="1" ht="12.75">
      <c r="A19" s="33"/>
      <c r="B19" s="33"/>
      <c r="C19" s="16"/>
      <c r="D19" s="33"/>
      <c r="E19" s="16"/>
      <c r="F19" s="47"/>
      <c r="G19" s="47"/>
      <c r="H19" s="16"/>
      <c r="I19" s="16"/>
      <c r="J19" s="16"/>
      <c r="K19" s="16"/>
      <c r="L19" s="44"/>
      <c r="M19" s="44"/>
      <c r="N19" s="44"/>
      <c r="O19" s="16"/>
      <c r="P19" s="16"/>
      <c r="Q19" s="16"/>
      <c r="R19" s="16"/>
      <c r="S19" s="16"/>
    </row>
    <row r="20" spans="1:19" ht="36">
      <c r="A20" s="26"/>
      <c r="B20" s="24" t="s">
        <v>1</v>
      </c>
      <c r="C20" s="27" t="s">
        <v>2</v>
      </c>
      <c r="D20" s="24" t="s">
        <v>19</v>
      </c>
      <c r="E20" s="24" t="s">
        <v>20</v>
      </c>
      <c r="F20" s="30" t="s">
        <v>17</v>
      </c>
      <c r="G20" s="30"/>
      <c r="H20" s="29" t="s">
        <v>18</v>
      </c>
      <c r="I20" s="25" t="s">
        <v>15</v>
      </c>
      <c r="J20" s="28" t="s">
        <v>21</v>
      </c>
      <c r="K20" s="24" t="s">
        <v>22</v>
      </c>
      <c r="L20" s="32" t="s">
        <v>23</v>
      </c>
      <c r="M20" s="32"/>
      <c r="N20" s="25" t="s">
        <v>24</v>
      </c>
      <c r="O20" s="29" t="s">
        <v>18</v>
      </c>
      <c r="P20" s="31" t="s">
        <v>25</v>
      </c>
      <c r="Q20" s="29" t="s">
        <v>18</v>
      </c>
      <c r="R20" s="29" t="s">
        <v>16</v>
      </c>
      <c r="S20" s="24" t="s">
        <v>4</v>
      </c>
    </row>
    <row r="21" spans="1:19" ht="12.75">
      <c r="A21" s="13">
        <v>1</v>
      </c>
      <c r="B21" s="23"/>
      <c r="C21" s="53"/>
      <c r="D21" s="22"/>
      <c r="E21" s="14"/>
      <c r="F21" s="1">
        <f>IF(D21="","",SMALL(D21:E21,1))</f>
      </c>
      <c r="G21" s="1">
        <f>IF(F21="",0,1)</f>
        <v>0</v>
      </c>
      <c r="H21" s="51">
        <f>IF(AND(ISTEXT(C21),ISNUMBER(F21)),IF(C21="f",VLOOKUP(F21,$D$47:$F$68,3),VLOOKUP(F21,$E$47:$F$68,2)),"")</f>
      </c>
      <c r="I21" s="72">
        <f>IF(SUM(G21:G24)=4,SUM(F21:F24),"")</f>
      </c>
      <c r="J21" s="81"/>
      <c r="K21" s="81"/>
      <c r="L21" s="56">
        <f>IF(K21="","",SMALL(J21:K21,1))</f>
      </c>
      <c r="M21" s="56" t="e">
        <f>L21-I21</f>
        <v>#VALUE!</v>
      </c>
      <c r="N21" s="60">
        <f>IF(ISERR(M21),"",L21-I21)</f>
      </c>
      <c r="O21" s="61">
        <f>IF(K21="","",VLOOKUP(-N21,$J$47:$K$58,2))</f>
      </c>
      <c r="P21" s="56">
        <f>IF(K21="","",SUM(J21:K21))</f>
      </c>
      <c r="Q21" s="59">
        <f>IF(P21="","",IF(C21="f",VLOOKUP(P21,$N$47:$P$67,3),VLOOKUP(P21,$O$47:$P$67,2)))</f>
      </c>
      <c r="R21" s="40"/>
      <c r="S21" s="50">
        <f>IF(K21="","",H21+O21+Q21+R21)</f>
      </c>
    </row>
    <row r="22" spans="1:19" ht="12.75">
      <c r="A22" s="13">
        <v>2</v>
      </c>
      <c r="B22" s="23"/>
      <c r="C22" s="54"/>
      <c r="D22" s="22"/>
      <c r="E22" s="14"/>
      <c r="F22" s="1">
        <f>IF(D22="","",SMALL(D22:E22,1))</f>
      </c>
      <c r="G22" s="1">
        <f>IF(F22="",0,1)</f>
        <v>0</v>
      </c>
      <c r="H22" s="51">
        <f>IF(AND(ISTEXT(C21),ISNUMBER(F22)),IF(C21="f",VLOOKUP(F22,$D$47:$F$68,3),VLOOKUP(F22,$E$47:$F$68,2)),"")</f>
      </c>
      <c r="I22" s="73"/>
      <c r="J22" s="81"/>
      <c r="K22" s="81"/>
      <c r="L22" s="57"/>
      <c r="M22" s="57"/>
      <c r="N22" s="60"/>
      <c r="O22" s="62"/>
      <c r="P22" s="57"/>
      <c r="Q22" s="59"/>
      <c r="R22" s="41"/>
      <c r="S22" s="50">
        <f>IF(K21="","",H22+O21+Q21+R22)</f>
      </c>
    </row>
    <row r="23" spans="1:19" ht="12.75">
      <c r="A23" s="13">
        <v>3</v>
      </c>
      <c r="B23" s="23"/>
      <c r="C23" s="54"/>
      <c r="D23" s="22"/>
      <c r="E23" s="14"/>
      <c r="F23" s="1">
        <f>IF(D23="","",SMALL(D23:E23,1))</f>
      </c>
      <c r="G23" s="1">
        <f>IF(F23="",0,1)</f>
        <v>0</v>
      </c>
      <c r="H23" s="51">
        <f>IF(AND(ISTEXT(C21),ISNUMBER(F23)),IF(C21="f",VLOOKUP(F23,$D$47:$F$68,3),VLOOKUP(F23,$E$47:$F$68,2)),"")</f>
      </c>
      <c r="I23" s="73"/>
      <c r="J23" s="81"/>
      <c r="K23" s="81"/>
      <c r="L23" s="57"/>
      <c r="M23" s="57"/>
      <c r="N23" s="60"/>
      <c r="O23" s="62"/>
      <c r="P23" s="57"/>
      <c r="Q23" s="59"/>
      <c r="R23" s="40"/>
      <c r="S23" s="50">
        <f>IF(K21="","",H23+O21+Q21+R23)</f>
      </c>
    </row>
    <row r="24" spans="1:23" s="3" customFormat="1" ht="12.75">
      <c r="A24" s="13">
        <v>4</v>
      </c>
      <c r="B24" s="23"/>
      <c r="C24" s="55"/>
      <c r="D24" s="22"/>
      <c r="E24" s="14"/>
      <c r="F24" s="1">
        <f>IF(D24="","",SMALL(D24:E24,1))</f>
      </c>
      <c r="G24" s="1">
        <f>IF(F24="",0,1)</f>
        <v>0</v>
      </c>
      <c r="H24" s="51">
        <f>IF(AND(ISTEXT(C21),ISNUMBER(F24)),IF(C21="f",VLOOKUP(F24,$D$47:$F$68,3),VLOOKUP(F24,$E$47:$F$68,2)),"")</f>
      </c>
      <c r="I24" s="74"/>
      <c r="J24" s="81"/>
      <c r="K24" s="81"/>
      <c r="L24" s="58"/>
      <c r="M24" s="58"/>
      <c r="N24" s="60"/>
      <c r="O24" s="63"/>
      <c r="P24" s="58"/>
      <c r="Q24" s="59"/>
      <c r="R24" s="40"/>
      <c r="S24" s="50">
        <f>IF(K21="","",H24+O21+Q21+R24)</f>
      </c>
      <c r="T24" s="43"/>
      <c r="W24" s="5"/>
    </row>
    <row r="25" spans="1:19" s="16" customFormat="1" ht="12.75">
      <c r="A25" s="33"/>
      <c r="B25" s="33"/>
      <c r="D25" s="33"/>
      <c r="F25" s="47"/>
      <c r="G25" s="47"/>
      <c r="L25" s="44"/>
      <c r="M25" s="44"/>
      <c r="N25" s="44"/>
      <c r="S25" s="43"/>
    </row>
    <row r="26" spans="1:23" s="16" customFormat="1" ht="12.75">
      <c r="A26" s="33"/>
      <c r="B26" s="33"/>
      <c r="D26" s="33"/>
      <c r="F26" s="47"/>
      <c r="G26" s="47"/>
      <c r="L26" s="44"/>
      <c r="M26" s="44"/>
      <c r="N26" s="44"/>
      <c r="Q26" s="43"/>
      <c r="S26" s="43"/>
      <c r="W26" s="43"/>
    </row>
    <row r="27" spans="1:19" ht="36">
      <c r="A27" s="26"/>
      <c r="B27" s="24" t="s">
        <v>1</v>
      </c>
      <c r="C27" s="27" t="s">
        <v>2</v>
      </c>
      <c r="D27" s="24" t="s">
        <v>19</v>
      </c>
      <c r="E27" s="24" t="s">
        <v>20</v>
      </c>
      <c r="F27" s="30" t="s">
        <v>17</v>
      </c>
      <c r="G27" s="30"/>
      <c r="H27" s="29" t="s">
        <v>18</v>
      </c>
      <c r="I27" s="25" t="s">
        <v>15</v>
      </c>
      <c r="J27" s="28" t="s">
        <v>21</v>
      </c>
      <c r="K27" s="24" t="s">
        <v>22</v>
      </c>
      <c r="L27" s="32" t="s">
        <v>23</v>
      </c>
      <c r="M27" s="32"/>
      <c r="N27" s="25" t="s">
        <v>24</v>
      </c>
      <c r="O27" s="29" t="s">
        <v>18</v>
      </c>
      <c r="P27" s="31" t="s">
        <v>25</v>
      </c>
      <c r="Q27" s="29" t="s">
        <v>18</v>
      </c>
      <c r="R27" s="29" t="s">
        <v>16</v>
      </c>
      <c r="S27" s="24" t="s">
        <v>4</v>
      </c>
    </row>
    <row r="28" spans="1:19" ht="12.75">
      <c r="A28" s="13">
        <v>1</v>
      </c>
      <c r="B28" s="23"/>
      <c r="C28" s="53"/>
      <c r="D28" s="22"/>
      <c r="E28" s="14"/>
      <c r="F28" s="1">
        <f>IF(D28="","",SMALL(D28:E28,1))</f>
      </c>
      <c r="G28" s="1">
        <f>IF(F28="",0,1)</f>
        <v>0</v>
      </c>
      <c r="H28" s="51">
        <f>IF(AND(ISTEXT(C28),ISNUMBER(F28)),IF(C28="f",VLOOKUP(F28,$D$47:$F$68,3),VLOOKUP(F28,$E$47:$F$68,2)),"")</f>
      </c>
      <c r="I28" s="72">
        <f>IF(SUM(G28:G31)=4,SUM(F28:F31),"")</f>
      </c>
      <c r="J28" s="81"/>
      <c r="K28" s="81"/>
      <c r="L28" s="56">
        <f>IF(K28="","",SMALL(J28:K28,1))</f>
      </c>
      <c r="M28" s="56" t="e">
        <f>L28-I28</f>
        <v>#VALUE!</v>
      </c>
      <c r="N28" s="60">
        <f>IF(ISERR(M28),"",L28-I28)</f>
      </c>
      <c r="O28" s="61">
        <f>IF(K28="","",VLOOKUP(-N28,$J$47:$K$58,2))</f>
      </c>
      <c r="P28" s="56">
        <f>IF(K28="","",SUM(J28:K28))</f>
      </c>
      <c r="Q28" s="59">
        <f>IF(P28="","",IF(C28="f",VLOOKUP(P28,$N$47:$P$67,3),VLOOKUP(P28,$O$47:$P$67,2)))</f>
      </c>
      <c r="R28" s="40"/>
      <c r="S28" s="50">
        <f>IF(K28="","",H28+O28+Q28+R28)</f>
      </c>
    </row>
    <row r="29" spans="1:19" ht="12.75">
      <c r="A29" s="13">
        <v>2</v>
      </c>
      <c r="B29" s="23"/>
      <c r="C29" s="54"/>
      <c r="D29" s="22"/>
      <c r="E29" s="14"/>
      <c r="F29" s="1">
        <f>IF(D29="","",SMALL(D29:E29,1))</f>
      </c>
      <c r="G29" s="1">
        <f>IF(F29="",0,1)</f>
        <v>0</v>
      </c>
      <c r="H29" s="51">
        <f>IF(AND(ISTEXT(C28),ISNUMBER(F29)),IF(C28="f",VLOOKUP(F29,$D$47:$F$68,3),VLOOKUP(F29,$E$47:$F$68,2)),"")</f>
      </c>
      <c r="I29" s="73"/>
      <c r="J29" s="81"/>
      <c r="K29" s="81"/>
      <c r="L29" s="57"/>
      <c r="M29" s="57"/>
      <c r="N29" s="60"/>
      <c r="O29" s="62"/>
      <c r="P29" s="57"/>
      <c r="Q29" s="59"/>
      <c r="R29" s="41"/>
      <c r="S29" s="50">
        <f>IF(K28="","",H29+O28+Q28+R29)</f>
      </c>
    </row>
    <row r="30" spans="1:19" ht="12.75">
      <c r="A30" s="13">
        <v>3</v>
      </c>
      <c r="B30" s="23"/>
      <c r="C30" s="54"/>
      <c r="D30" s="22"/>
      <c r="E30" s="14"/>
      <c r="F30" s="1">
        <f>IF(D30="","",SMALL(D30:E30,1))</f>
      </c>
      <c r="G30" s="1">
        <f>IF(F30="",0,1)</f>
        <v>0</v>
      </c>
      <c r="H30" s="51">
        <f>IF(AND(ISTEXT(C28),ISNUMBER(F30)),IF(C28="f",VLOOKUP(F30,$D$47:$F$68,3),VLOOKUP(F30,$E$47:$F$68,2)),"")</f>
      </c>
      <c r="I30" s="73"/>
      <c r="J30" s="81"/>
      <c r="K30" s="81"/>
      <c r="L30" s="57"/>
      <c r="M30" s="57"/>
      <c r="N30" s="60"/>
      <c r="O30" s="62"/>
      <c r="P30" s="57"/>
      <c r="Q30" s="59"/>
      <c r="R30" s="40"/>
      <c r="S30" s="50">
        <f>IF(K28="","",H30+O28+Q28+R30)</f>
      </c>
    </row>
    <row r="31" spans="1:23" s="3" customFormat="1" ht="12.75">
      <c r="A31" s="13">
        <v>4</v>
      </c>
      <c r="B31" s="23"/>
      <c r="C31" s="55"/>
      <c r="D31" s="22"/>
      <c r="E31" s="14"/>
      <c r="F31" s="1">
        <f>IF(D31="","",SMALL(D31:E31,1))</f>
      </c>
      <c r="G31" s="1">
        <f>IF(F31="",0,1)</f>
        <v>0</v>
      </c>
      <c r="H31" s="51">
        <f>IF(AND(ISTEXT(C28),ISNUMBER(F31)),IF(C28="f",VLOOKUP(F31,$D$47:$F$68,3),VLOOKUP(F31,$E$47:$F$68,2)),"")</f>
      </c>
      <c r="I31" s="74"/>
      <c r="J31" s="81"/>
      <c r="K31" s="81"/>
      <c r="L31" s="58"/>
      <c r="M31" s="58"/>
      <c r="N31" s="60"/>
      <c r="O31" s="63"/>
      <c r="P31" s="58"/>
      <c r="Q31" s="59"/>
      <c r="R31" s="40"/>
      <c r="S31" s="50">
        <f>IF(K28="","",H31+O28+Q28+R31)</f>
      </c>
      <c r="T31" s="43"/>
      <c r="W31" s="5"/>
    </row>
    <row r="32" spans="1:18" s="16" customFormat="1" ht="12.75">
      <c r="A32" s="33"/>
      <c r="B32" s="33"/>
      <c r="D32" s="33"/>
      <c r="K32" s="44"/>
      <c r="L32" s="44"/>
      <c r="M32" s="44"/>
      <c r="P32" s="43"/>
      <c r="R32" s="43"/>
    </row>
    <row r="33" spans="1:18" s="16" customFormat="1" ht="13.5" thickBot="1">
      <c r="A33" s="33"/>
      <c r="B33" s="33"/>
      <c r="D33" s="33"/>
      <c r="K33" s="44"/>
      <c r="L33" s="44"/>
      <c r="M33" s="44"/>
      <c r="P33" s="43"/>
      <c r="R33" s="43"/>
    </row>
    <row r="34" spans="2:20" s="3" customFormat="1" ht="13.5" thickBot="1">
      <c r="B34" s="9">
        <f>IF(COUNTA(B7:B10,B14:B17,B21:B24,B28:B31)=0,"",IF(COUNTA(B7:B10,B14:B17,B21:B24,B28:B31)&gt;1,COUNTA(B7:B10,B14:B17,B21:B24,B28:B31)&amp;"  élèves",COUNTA(B7:B10,B14:B17,B21:B24,B28:B31)&amp;"  élève"))</f>
      </c>
      <c r="C34" s="17"/>
      <c r="I34" s="4"/>
      <c r="J34" s="4"/>
      <c r="N34" s="70" t="s">
        <v>5</v>
      </c>
      <c r="O34" s="71"/>
      <c r="P34" s="71"/>
      <c r="Q34" s="71"/>
      <c r="R34" s="71"/>
      <c r="S34" s="10">
        <f>IF(ISERROR(AVERAGE(S7:S10,S14:S17,S21:S24,S28:S31)),"",AVERAGE(S7:S10,S14:S17,S21:S24,S28:S31))</f>
      </c>
      <c r="T34" s="16"/>
    </row>
    <row r="35" spans="2:20" s="3" customFormat="1" ht="13.5" thickBot="1">
      <c r="B35" s="9">
        <f>IF(B34="","",IF(COUNTIF(#REF!,"f")&gt;1,"dont    "&amp;COUNTIF(#REF!,"f")&amp;"   filles",COUNTIF(#REF!,"f")&amp;"  fille"))</f>
      </c>
      <c r="C35" s="17"/>
      <c r="I35" s="4"/>
      <c r="J35" s="4"/>
      <c r="T35" s="16"/>
    </row>
    <row r="36" spans="3:10" s="16" customFormat="1" ht="12.75">
      <c r="C36" s="45"/>
      <c r="I36" s="44"/>
      <c r="J36" s="44"/>
    </row>
    <row r="37" spans="3:23" s="16" customFormat="1" ht="12.75">
      <c r="C37" s="47"/>
      <c r="I37" s="44"/>
      <c r="J37" s="44"/>
      <c r="T37" s="43"/>
      <c r="W37" s="43"/>
    </row>
    <row r="38" spans="3:26" s="16" customFormat="1" ht="12.75">
      <c r="C38" s="47"/>
      <c r="I38" s="44"/>
      <c r="J38" s="44"/>
      <c r="Z38" s="43"/>
    </row>
    <row r="39" spans="3:26" s="3" customFormat="1" ht="12.75">
      <c r="C39" s="17"/>
      <c r="I39" s="4"/>
      <c r="J39" s="4"/>
      <c r="P39" s="5"/>
      <c r="R39" s="5"/>
      <c r="T39" s="16"/>
      <c r="Z39" s="5"/>
    </row>
    <row r="40" spans="3:26" s="3" customFormat="1" ht="12.75">
      <c r="C40" s="17"/>
      <c r="I40" s="4"/>
      <c r="J40" s="4"/>
      <c r="T40" s="16"/>
      <c r="Z40" s="5"/>
    </row>
    <row r="41" spans="1:19" ht="12.75">
      <c r="A41" s="3"/>
      <c r="B41" s="3"/>
      <c r="C41" s="17"/>
      <c r="D41" s="3"/>
      <c r="E41" s="3"/>
      <c r="F41" s="3"/>
      <c r="G41" s="3"/>
      <c r="H41" s="3"/>
      <c r="I41" s="4"/>
      <c r="J41" s="4"/>
      <c r="K41" s="3"/>
      <c r="L41" s="3"/>
      <c r="M41" s="3"/>
      <c r="N41" s="3"/>
      <c r="O41" s="3"/>
      <c r="P41" s="5"/>
      <c r="Q41" s="3"/>
      <c r="R41" s="5"/>
      <c r="S41" s="3"/>
    </row>
    <row r="42" spans="1:19" ht="12.75">
      <c r="A42" s="3"/>
      <c r="B42" s="3"/>
      <c r="C42" s="17"/>
      <c r="D42" s="3"/>
      <c r="E42" s="3"/>
      <c r="F42" s="3"/>
      <c r="G42" s="3"/>
      <c r="H42" s="3"/>
      <c r="I42" s="4"/>
      <c r="J42" s="4"/>
      <c r="K42" s="3"/>
      <c r="L42" s="3"/>
      <c r="M42" s="3"/>
      <c r="N42" s="5"/>
      <c r="O42" s="3"/>
      <c r="P42" s="5"/>
      <c r="Q42" s="3"/>
      <c r="R42" s="5"/>
      <c r="S42" s="3"/>
    </row>
    <row r="43" spans="1:19" ht="12.75">
      <c r="A43" s="3"/>
      <c r="B43" s="3"/>
      <c r="C43" s="3"/>
      <c r="D43" s="3"/>
      <c r="E43" s="3"/>
      <c r="F43" s="3"/>
      <c r="G43" s="3"/>
      <c r="H43" s="4"/>
      <c r="I43" s="4"/>
      <c r="J43" s="3"/>
      <c r="K43" s="3"/>
      <c r="L43" s="5"/>
      <c r="M43" s="5"/>
      <c r="N43" s="3"/>
      <c r="O43" s="5"/>
      <c r="P43" s="3"/>
      <c r="Q43" s="5"/>
      <c r="R43" s="3"/>
      <c r="S43" s="5"/>
    </row>
    <row r="44" spans="1:19" ht="12.75">
      <c r="A44" s="3"/>
      <c r="B44" s="3"/>
      <c r="C44" s="3"/>
      <c r="D44" s="3"/>
      <c r="E44" s="3"/>
      <c r="F44" s="3"/>
      <c r="G44" s="3"/>
      <c r="H44" s="4"/>
      <c r="I44" s="4"/>
      <c r="J44" s="3"/>
      <c r="K44" s="3"/>
      <c r="L44" s="5"/>
      <c r="M44" s="5"/>
      <c r="N44" s="3"/>
      <c r="O44" s="5"/>
      <c r="P44" s="3"/>
      <c r="Q44" s="5"/>
      <c r="R44" s="3"/>
      <c r="S44" s="5"/>
    </row>
    <row r="45" spans="1:19" ht="12.75">
      <c r="A45" s="3"/>
      <c r="B45" s="3"/>
      <c r="C45" s="3"/>
      <c r="D45" s="3"/>
      <c r="E45" s="3"/>
      <c r="F45" s="3"/>
      <c r="G45" s="3"/>
      <c r="H45" s="4"/>
      <c r="I45" s="4"/>
      <c r="J45" s="3"/>
      <c r="K45" s="3"/>
      <c r="L45" s="5"/>
      <c r="M45" s="5"/>
      <c r="N45" s="3"/>
      <c r="O45" s="5"/>
      <c r="P45" s="3"/>
      <c r="Q45" s="5"/>
      <c r="R45" s="3"/>
      <c r="S45" s="5"/>
    </row>
    <row r="46" spans="1:20" ht="24.75" hidden="1">
      <c r="A46" s="3"/>
      <c r="D46" s="7" t="s">
        <v>14</v>
      </c>
      <c r="E46" s="7" t="s">
        <v>11</v>
      </c>
      <c r="F46" s="7" t="s">
        <v>0</v>
      </c>
      <c r="I46" s="8"/>
      <c r="J46" s="8"/>
      <c r="K46" s="8"/>
      <c r="L46" s="6"/>
      <c r="M46" s="6"/>
      <c r="N46" s="7" t="s">
        <v>12</v>
      </c>
      <c r="O46" s="7" t="s">
        <v>13</v>
      </c>
      <c r="P46" s="7" t="s">
        <v>0</v>
      </c>
      <c r="T46" s="2"/>
    </row>
    <row r="47" spans="4:20" ht="12.75" hidden="1">
      <c r="D47" s="11">
        <v>0</v>
      </c>
      <c r="E47" s="12">
        <v>0</v>
      </c>
      <c r="F47" s="48">
        <v>5</v>
      </c>
      <c r="I47" s="6"/>
      <c r="J47" s="13">
        <v>-100.01</v>
      </c>
      <c r="K47" s="13">
        <v>0</v>
      </c>
      <c r="N47" s="46">
        <v>0</v>
      </c>
      <c r="O47" s="46">
        <v>0</v>
      </c>
      <c r="P47" s="48">
        <v>5</v>
      </c>
      <c r="T47" s="2"/>
    </row>
    <row r="48" spans="4:20" ht="12.75" hidden="1">
      <c r="D48" s="11">
        <v>8.001</v>
      </c>
      <c r="E48" s="12">
        <v>6.601</v>
      </c>
      <c r="F48" s="49">
        <v>4.75</v>
      </c>
      <c r="I48" s="6"/>
      <c r="J48" s="13">
        <v>-0.8</v>
      </c>
      <c r="K48" s="13">
        <v>0</v>
      </c>
      <c r="N48" s="46">
        <v>65.001</v>
      </c>
      <c r="O48" s="46">
        <v>54.601</v>
      </c>
      <c r="P48" s="49">
        <v>4.75</v>
      </c>
      <c r="T48" s="2"/>
    </row>
    <row r="49" spans="4:20" ht="12.75" hidden="1">
      <c r="D49" s="11">
        <v>8.100999999999999</v>
      </c>
      <c r="E49" s="12">
        <v>6.7010000000000005</v>
      </c>
      <c r="F49" s="49">
        <v>4.5</v>
      </c>
      <c r="I49" s="6"/>
      <c r="J49" s="13">
        <v>-0.4</v>
      </c>
      <c r="K49" s="13">
        <v>0.5</v>
      </c>
      <c r="N49" s="46">
        <v>65.601</v>
      </c>
      <c r="O49" s="46">
        <v>55.201</v>
      </c>
      <c r="P49" s="49">
        <v>4.5</v>
      </c>
      <c r="T49" s="2"/>
    </row>
    <row r="50" spans="4:20" ht="12.75" hidden="1">
      <c r="D50" s="11">
        <v>8.200999999999999</v>
      </c>
      <c r="E50" s="12">
        <v>6.801</v>
      </c>
      <c r="F50" s="49">
        <v>4.25</v>
      </c>
      <c r="I50" s="6"/>
      <c r="J50" s="13">
        <v>0</v>
      </c>
      <c r="K50" s="13">
        <v>1</v>
      </c>
      <c r="N50" s="46">
        <v>66.20100000000001</v>
      </c>
      <c r="O50" s="46">
        <v>55.800999999999995</v>
      </c>
      <c r="P50" s="49">
        <v>4.25</v>
      </c>
      <c r="T50" s="2"/>
    </row>
    <row r="51" spans="4:20" ht="12.75" hidden="1">
      <c r="D51" s="11">
        <v>8.301</v>
      </c>
      <c r="E51" s="12">
        <v>6.901000000000001</v>
      </c>
      <c r="F51" s="49">
        <v>4</v>
      </c>
      <c r="J51" s="13">
        <v>0.4</v>
      </c>
      <c r="K51" s="13">
        <v>1.5</v>
      </c>
      <c r="N51" s="46">
        <v>66.801</v>
      </c>
      <c r="O51" s="46">
        <v>56.400999999999996</v>
      </c>
      <c r="P51" s="49">
        <v>4</v>
      </c>
      <c r="T51" s="2"/>
    </row>
    <row r="52" spans="4:20" ht="13.5" customHeight="1" hidden="1">
      <c r="D52" s="11">
        <v>8.401</v>
      </c>
      <c r="E52" s="12">
        <v>7.001</v>
      </c>
      <c r="F52" s="49">
        <v>3.75</v>
      </c>
      <c r="J52" s="13">
        <v>0.8</v>
      </c>
      <c r="K52" s="13">
        <v>2</v>
      </c>
      <c r="N52" s="46">
        <v>67.40100000000001</v>
      </c>
      <c r="O52" s="46">
        <v>57.001</v>
      </c>
      <c r="P52" s="49">
        <v>3.75</v>
      </c>
      <c r="T52" s="2"/>
    </row>
    <row r="53" spans="4:20" ht="12.75" hidden="1">
      <c r="D53" s="11">
        <v>8.501</v>
      </c>
      <c r="E53" s="12">
        <v>7.101</v>
      </c>
      <c r="F53" s="49">
        <v>3.5</v>
      </c>
      <c r="J53" s="13">
        <v>1</v>
      </c>
      <c r="K53" s="13">
        <v>2.5</v>
      </c>
      <c r="N53" s="46">
        <v>68.001</v>
      </c>
      <c r="O53" s="46">
        <v>57.601</v>
      </c>
      <c r="P53" s="49">
        <v>3.5</v>
      </c>
      <c r="T53" s="2"/>
    </row>
    <row r="54" spans="4:20" ht="12.75" hidden="1">
      <c r="D54" s="11">
        <v>8.600999999999999</v>
      </c>
      <c r="E54" s="12">
        <v>7.2010000000000005</v>
      </c>
      <c r="F54" s="49">
        <v>3.25</v>
      </c>
      <c r="J54" s="13">
        <v>1.3</v>
      </c>
      <c r="K54" s="13">
        <v>3</v>
      </c>
      <c r="N54" s="46">
        <v>68.501</v>
      </c>
      <c r="O54" s="46">
        <v>58.201</v>
      </c>
      <c r="P54" s="49">
        <v>3.25</v>
      </c>
      <c r="T54" s="2"/>
    </row>
    <row r="55" spans="4:20" ht="12.75" hidden="1">
      <c r="D55" s="11">
        <v>8.700999999999999</v>
      </c>
      <c r="E55" s="12">
        <v>7.301</v>
      </c>
      <c r="F55" s="49">
        <v>3</v>
      </c>
      <c r="J55" s="13">
        <v>1.5</v>
      </c>
      <c r="K55" s="13">
        <v>3.5</v>
      </c>
      <c r="N55" s="46">
        <v>69.20100000000001</v>
      </c>
      <c r="O55" s="46">
        <v>58.601</v>
      </c>
      <c r="P55" s="49">
        <v>3</v>
      </c>
      <c r="T55" s="2"/>
    </row>
    <row r="56" spans="4:20" ht="12.75" hidden="1">
      <c r="D56" s="11">
        <v>8.801</v>
      </c>
      <c r="E56" s="12">
        <v>7.401000000000001</v>
      </c>
      <c r="F56" s="49">
        <v>2.75</v>
      </c>
      <c r="J56" s="13">
        <v>1.6</v>
      </c>
      <c r="K56" s="13">
        <v>4</v>
      </c>
      <c r="N56" s="46">
        <v>69.801</v>
      </c>
      <c r="O56" s="46">
        <v>59.001</v>
      </c>
      <c r="P56" s="49">
        <v>2.75</v>
      </c>
      <c r="T56" s="2"/>
    </row>
    <row r="57" spans="4:20" ht="12.75" hidden="1">
      <c r="D57" s="11">
        <v>8.901</v>
      </c>
      <c r="E57" s="12">
        <v>7.501</v>
      </c>
      <c r="F57" s="49">
        <v>2.5</v>
      </c>
      <c r="J57" s="13">
        <v>1.8</v>
      </c>
      <c r="K57" s="13">
        <v>4.5</v>
      </c>
      <c r="N57" s="46">
        <v>70.40100000000001</v>
      </c>
      <c r="O57" s="46">
        <v>59.400999999999996</v>
      </c>
      <c r="P57" s="49">
        <v>2.5</v>
      </c>
      <c r="T57" s="2"/>
    </row>
    <row r="58" spans="4:20" ht="12.75" hidden="1">
      <c r="D58" s="11">
        <v>9.001</v>
      </c>
      <c r="E58" s="12">
        <v>7.601</v>
      </c>
      <c r="F58" s="49">
        <v>2.25</v>
      </c>
      <c r="J58" s="13">
        <v>2.00001</v>
      </c>
      <c r="K58" s="13">
        <v>5</v>
      </c>
      <c r="N58" s="46">
        <v>71.001</v>
      </c>
      <c r="O58" s="46">
        <v>59.800999999999995</v>
      </c>
      <c r="P58" s="49">
        <v>2.25</v>
      </c>
      <c r="T58" s="2"/>
    </row>
    <row r="59" spans="4:20" ht="12.75" hidden="1">
      <c r="D59" s="11">
        <v>9.100999999999999</v>
      </c>
      <c r="E59" s="12">
        <v>7.7010000000000005</v>
      </c>
      <c r="F59" s="49">
        <v>2</v>
      </c>
      <c r="N59" s="46">
        <v>71.601</v>
      </c>
      <c r="O59" s="46">
        <v>60.201</v>
      </c>
      <c r="P59" s="49">
        <v>2</v>
      </c>
      <c r="T59" s="2"/>
    </row>
    <row r="60" spans="4:20" ht="12.75" hidden="1">
      <c r="D60" s="11">
        <v>9.200999999999999</v>
      </c>
      <c r="E60" s="12">
        <v>7.801</v>
      </c>
      <c r="F60" s="49">
        <v>1.75</v>
      </c>
      <c r="N60" s="46">
        <v>72.20100000000001</v>
      </c>
      <c r="O60" s="46">
        <v>60.601</v>
      </c>
      <c r="P60" s="49">
        <v>1.75</v>
      </c>
      <c r="T60" s="2"/>
    </row>
    <row r="61" spans="4:20" ht="12.75" hidden="1">
      <c r="D61" s="11">
        <v>9.301</v>
      </c>
      <c r="E61" s="12">
        <v>7.901000000000001</v>
      </c>
      <c r="F61" s="49">
        <v>1.5</v>
      </c>
      <c r="N61" s="46">
        <v>72.801</v>
      </c>
      <c r="O61" s="46">
        <v>61.001</v>
      </c>
      <c r="P61" s="49">
        <v>1.5</v>
      </c>
      <c r="T61" s="2"/>
    </row>
    <row r="62" spans="4:20" ht="12.75" hidden="1">
      <c r="D62" s="11">
        <v>9.401</v>
      </c>
      <c r="E62" s="12">
        <v>8.001</v>
      </c>
      <c r="F62" s="49">
        <v>1.25</v>
      </c>
      <c r="N62" s="46">
        <v>73.40100000000001</v>
      </c>
      <c r="O62" s="46">
        <v>61.400999999999996</v>
      </c>
      <c r="P62" s="49">
        <v>1.25</v>
      </c>
      <c r="T62" s="2"/>
    </row>
    <row r="63" spans="4:20" ht="12.75" hidden="1">
      <c r="D63" s="11">
        <v>9.501</v>
      </c>
      <c r="E63" s="12">
        <v>8.100999999999999</v>
      </c>
      <c r="F63" s="49">
        <v>1</v>
      </c>
      <c r="N63" s="46">
        <v>74.001</v>
      </c>
      <c r="O63" s="46">
        <v>61.800999999999995</v>
      </c>
      <c r="P63" s="49">
        <v>1</v>
      </c>
      <c r="T63" s="2"/>
    </row>
    <row r="64" spans="4:20" ht="12.75" hidden="1">
      <c r="D64" s="11">
        <v>9.600999999999999</v>
      </c>
      <c r="E64" s="12">
        <v>8.301</v>
      </c>
      <c r="F64" s="49">
        <v>0.75</v>
      </c>
      <c r="N64" s="46">
        <v>74.601</v>
      </c>
      <c r="O64" s="46">
        <v>62.201</v>
      </c>
      <c r="P64" s="49">
        <v>0.75</v>
      </c>
      <c r="T64" s="2"/>
    </row>
    <row r="65" spans="4:20" ht="12.75" hidden="1">
      <c r="D65" s="11">
        <v>9.801</v>
      </c>
      <c r="E65" s="12">
        <v>8.600999999999999</v>
      </c>
      <c r="F65" s="49">
        <v>0.5</v>
      </c>
      <c r="N65" s="46">
        <v>75.20100000000001</v>
      </c>
      <c r="O65" s="46">
        <v>62.601</v>
      </c>
      <c r="P65" s="49">
        <v>0.5</v>
      </c>
      <c r="T65" s="2"/>
    </row>
    <row r="66" spans="4:20" ht="12.75" hidden="1">
      <c r="D66" s="11">
        <v>10.200999999999999</v>
      </c>
      <c r="E66" s="12">
        <v>9.001</v>
      </c>
      <c r="F66" s="49">
        <v>0.25</v>
      </c>
      <c r="N66" s="46">
        <v>75.801</v>
      </c>
      <c r="O66" s="46">
        <v>63.001</v>
      </c>
      <c r="P66" s="49">
        <v>0.25</v>
      </c>
      <c r="T66" s="2"/>
    </row>
    <row r="67" spans="4:20" ht="12.75" hidden="1">
      <c r="D67" s="11">
        <v>10.501</v>
      </c>
      <c r="E67" s="12">
        <v>9.501</v>
      </c>
      <c r="F67" s="49">
        <v>0</v>
      </c>
      <c r="N67" s="46">
        <v>76.40100000000001</v>
      </c>
      <c r="O67" s="46">
        <v>63.400999999999996</v>
      </c>
      <c r="P67" s="49">
        <v>0</v>
      </c>
      <c r="T67" s="2"/>
    </row>
    <row r="68" spans="4:20" ht="12.75" hidden="1">
      <c r="D68" s="11">
        <v>11</v>
      </c>
      <c r="E68" s="12">
        <v>9.9</v>
      </c>
      <c r="F68" s="49">
        <v>0</v>
      </c>
      <c r="K68" s="21"/>
      <c r="T68" s="2"/>
    </row>
    <row r="69" spans="3:11" ht="12.75">
      <c r="C69" s="2"/>
      <c r="K69" s="21"/>
    </row>
    <row r="70" spans="3:11" ht="12.75">
      <c r="C70" s="2"/>
      <c r="K70" s="21"/>
    </row>
    <row r="71" spans="3:11" ht="12.75">
      <c r="C71" s="2"/>
      <c r="K71" s="21"/>
    </row>
    <row r="72" spans="3:11" ht="12.75">
      <c r="C72" s="2"/>
      <c r="K72" s="21"/>
    </row>
    <row r="73" spans="3:6" ht="12.75">
      <c r="C73" s="2"/>
      <c r="F73" s="21"/>
    </row>
    <row r="74" spans="3:9" ht="12.75">
      <c r="C74" s="2"/>
      <c r="F74" s="21"/>
      <c r="G74" s="20"/>
      <c r="H74" s="20"/>
      <c r="I74" s="20"/>
    </row>
    <row r="75" spans="3:9" ht="12.75">
      <c r="C75" s="2"/>
      <c r="F75" s="21"/>
      <c r="G75" s="20"/>
      <c r="H75" s="20"/>
      <c r="I75" s="20"/>
    </row>
    <row r="76" spans="3:9" ht="12.75">
      <c r="C76" s="2"/>
      <c r="F76" s="21"/>
      <c r="G76" s="20"/>
      <c r="H76" s="20"/>
      <c r="I76" s="20"/>
    </row>
    <row r="77" spans="3:9" ht="12.75">
      <c r="C77" s="2"/>
      <c r="F77" s="20"/>
      <c r="G77" s="20"/>
      <c r="H77" s="20"/>
      <c r="I77" s="20"/>
    </row>
    <row r="78" spans="3:9" ht="12.75">
      <c r="C78" s="2"/>
      <c r="F78" s="20"/>
      <c r="G78" s="20"/>
      <c r="H78" s="20"/>
      <c r="I78" s="20"/>
    </row>
    <row r="79" spans="3:9" ht="12.75">
      <c r="C79" s="2"/>
      <c r="F79" s="20"/>
      <c r="G79" s="20"/>
      <c r="H79" s="20"/>
      <c r="I79" s="20"/>
    </row>
    <row r="80" spans="3:9" ht="12.75">
      <c r="C80" s="2"/>
      <c r="F80" s="20"/>
      <c r="G80" s="20"/>
      <c r="H80" s="20"/>
      <c r="I80" s="20"/>
    </row>
    <row r="81" spans="3:9" ht="12.75">
      <c r="C81" s="2"/>
      <c r="F81" s="20"/>
      <c r="G81" s="20"/>
      <c r="H81" s="20"/>
      <c r="I81" s="20"/>
    </row>
    <row r="82" spans="3:9" ht="12.75">
      <c r="C82" s="2"/>
      <c r="F82" s="20"/>
      <c r="G82" s="20"/>
      <c r="H82" s="20"/>
      <c r="I82" s="20"/>
    </row>
    <row r="83" spans="3:9" ht="12.75">
      <c r="C83" s="2"/>
      <c r="G83" s="20"/>
      <c r="H83" s="20"/>
      <c r="I83" s="20"/>
    </row>
    <row r="84" spans="3:6" ht="12.75">
      <c r="C84" s="2"/>
      <c r="D84" s="20"/>
      <c r="E84" s="20"/>
      <c r="F84" s="20"/>
    </row>
    <row r="85" spans="3:11" ht="12.75">
      <c r="C85" s="2"/>
      <c r="I85" s="20"/>
      <c r="J85" s="20"/>
      <c r="K85" s="20"/>
    </row>
    <row r="86" spans="3:14" ht="12.75">
      <c r="C86" s="2"/>
      <c r="I86" s="20"/>
      <c r="J86" s="20"/>
      <c r="K86" s="20"/>
      <c r="N86" s="20"/>
    </row>
    <row r="87" spans="12:14" ht="12.75">
      <c r="L87" s="20"/>
      <c r="M87" s="20"/>
      <c r="N87" s="20"/>
    </row>
    <row r="88" spans="12:13" ht="12.75">
      <c r="L88" s="20"/>
      <c r="M88" s="20"/>
    </row>
  </sheetData>
  <sheetProtection password="D14B" sheet="1" selectLockedCells="1"/>
  <mergeCells count="46">
    <mergeCell ref="K28:K31"/>
    <mergeCell ref="L28:L31"/>
    <mergeCell ref="P21:P24"/>
    <mergeCell ref="Q21:Q24"/>
    <mergeCell ref="P28:P31"/>
    <mergeCell ref="Q28:Q31"/>
    <mergeCell ref="N28:N31"/>
    <mergeCell ref="O28:O31"/>
    <mergeCell ref="M28:M31"/>
    <mergeCell ref="I21:I24"/>
    <mergeCell ref="J21:J24"/>
    <mergeCell ref="K21:K24"/>
    <mergeCell ref="L21:L24"/>
    <mergeCell ref="N21:N24"/>
    <mergeCell ref="O21:O24"/>
    <mergeCell ref="M21:M24"/>
    <mergeCell ref="I28:I31"/>
    <mergeCell ref="J28:J31"/>
    <mergeCell ref="O14:O17"/>
    <mergeCell ref="F2:J2"/>
    <mergeCell ref="J7:J10"/>
    <mergeCell ref="K7:K10"/>
    <mergeCell ref="L7:L10"/>
    <mergeCell ref="J14:J17"/>
    <mergeCell ref="K14:K17"/>
    <mergeCell ref="M14:M17"/>
    <mergeCell ref="B1:D1"/>
    <mergeCell ref="F1:J1"/>
    <mergeCell ref="L14:L17"/>
    <mergeCell ref="N14:N17"/>
    <mergeCell ref="C14:C17"/>
    <mergeCell ref="N34:R34"/>
    <mergeCell ref="I7:I10"/>
    <mergeCell ref="L1:O1"/>
    <mergeCell ref="Q1:S1"/>
    <mergeCell ref="I14:I17"/>
    <mergeCell ref="C21:C24"/>
    <mergeCell ref="C28:C31"/>
    <mergeCell ref="P7:P10"/>
    <mergeCell ref="Q7:Q10"/>
    <mergeCell ref="N7:N10"/>
    <mergeCell ref="O7:O10"/>
    <mergeCell ref="M7:M10"/>
    <mergeCell ref="C7:C10"/>
    <mergeCell ref="P14:P17"/>
    <mergeCell ref="Q14:Q17"/>
  </mergeCells>
  <conditionalFormatting sqref="S7:S10 S14:S17 S21:S24 S28:S31">
    <cfRule type="cellIs" priority="40" dxfId="2" operator="between" stopIfTrue="1">
      <formula>0.1</formula>
      <formula>9.99</formula>
    </cfRule>
    <cfRule type="cellIs" priority="41" dxfId="1" operator="between" stopIfTrue="1">
      <formula>10</formula>
      <formula>14.99</formula>
    </cfRule>
    <cfRule type="cellIs" priority="42" dxfId="0" operator="greaterThan" stopIfTrue="1">
      <formula>15</formula>
    </cfRule>
  </conditionalFormatting>
  <printOptions horizontalCentered="1" verticalCentered="1"/>
  <pageMargins left="0.18" right="0.46" top="0.31" bottom="0" header="0" footer="0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Auguste Perret</dc:creator>
  <cp:keywords/>
  <dc:description/>
  <cp:lastModifiedBy>Pascale</cp:lastModifiedBy>
  <cp:lastPrinted>2010-05-16T16:50:40Z</cp:lastPrinted>
  <dcterms:created xsi:type="dcterms:W3CDTF">2005-12-10T06:59:54Z</dcterms:created>
  <dcterms:modified xsi:type="dcterms:W3CDTF">2010-05-16T16:51:09Z</dcterms:modified>
  <cp:category/>
  <cp:version/>
  <cp:contentType/>
  <cp:contentStatus/>
</cp:coreProperties>
</file>