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330" windowHeight="3990" activeTab="0"/>
  </bookViews>
  <sheets>
    <sheet name="NATATION de distance" sheetId="1" r:id="rId1"/>
  </sheets>
  <definedNames>
    <definedName name="ecprojet">'NATATION de distance'!$F$83:$F$92</definedName>
    <definedName name="Ensemble_des_plages_colorées" localSheetId="0">'NATATION de distance'!$X$7:$AC$39,'NATATION de distance'!$C$37:$L$39,'NATATION de distance'!$A$37</definedName>
    <definedName name="Ensemble_des_plages_colorées">#REF!,#REF!,#REF!</definedName>
    <definedName name="Ensemble_des_plages_de_saisie_de_perf" localSheetId="0">'NATATION de distance'!$G$8:$M$36</definedName>
    <definedName name="Ensemble_des_plages_de_saisie_de_perf">#REF!</definedName>
    <definedName name="noteperf">'NATATION de distance'!$B$56:$B$76</definedName>
    <definedName name="noteprojet">'NATATION de distance'!$H$83:$H$92</definedName>
    <definedName name="perffilles">'NATATION de distance'!$A$56:$A$77</definedName>
    <definedName name="perfgars">'NATATION de distance'!$C$56:$C$70</definedName>
    <definedName name="_xlnm.Print_Area" localSheetId="0">'NATATION de distance'!$A$1:$W$39</definedName>
  </definedNames>
  <calcPr fullCalcOnLoad="1"/>
</workbook>
</file>

<file path=xl/sharedStrings.xml><?xml version="1.0" encoding="utf-8"?>
<sst xmlns="http://schemas.openxmlformats.org/spreadsheetml/2006/main" count="50" uniqueCount="41">
  <si>
    <t>NOMS</t>
  </si>
  <si>
    <t>Prénoms</t>
  </si>
  <si>
    <t>Sx</t>
  </si>
  <si>
    <t>Min.</t>
  </si>
  <si>
    <t>Moy.</t>
  </si>
  <si>
    <t>Max.</t>
  </si>
  <si>
    <t>perffilles</t>
  </si>
  <si>
    <t>perfgars</t>
  </si>
  <si>
    <t>Note
sur
/20</t>
  </si>
  <si>
    <t>Lycée :</t>
  </si>
  <si>
    <t>EXEMPLE</t>
  </si>
  <si>
    <t>garçons</t>
  </si>
  <si>
    <t>filles</t>
  </si>
  <si>
    <t>G</t>
  </si>
  <si>
    <t>F</t>
  </si>
  <si>
    <t>écart</t>
  </si>
  <si>
    <t>note</t>
  </si>
  <si>
    <t>Projet</t>
  </si>
  <si>
    <t>Classe</t>
  </si>
  <si>
    <t xml:space="preserve">BAC GT 2013 </t>
  </si>
  <si>
    <t>temps 1er 100m</t>
  </si>
  <si>
    <t>temps 2eme 100m</t>
  </si>
  <si>
    <t>temps 3eme 100m</t>
  </si>
  <si>
    <t>temps 4eme 100m</t>
  </si>
  <si>
    <t>temps 5eme 100m</t>
  </si>
  <si>
    <t>dernier 100m</t>
  </si>
  <si>
    <t>gestion effort</t>
  </si>
  <si>
    <t>NATATION DE DISTANCE</t>
  </si>
  <si>
    <t>EPS</t>
  </si>
  <si>
    <t>Date</t>
  </si>
  <si>
    <t>temps de passage au</t>
  </si>
  <si>
    <t>distance nagé en crawl</t>
  </si>
  <si>
    <t>note crawl</t>
  </si>
  <si>
    <t>/1</t>
  </si>
  <si>
    <t>/0</t>
  </si>
  <si>
    <t>/  12</t>
  </si>
  <si>
    <t>/  2</t>
  </si>
  <si>
    <t xml:space="preserve">Prepa effort </t>
  </si>
  <si>
    <t>perf</t>
  </si>
  <si>
    <t xml:space="preserve">IMPORTANT : les temps sont à saisir sous forme "143" pour "1mn43s".                                 Ne pas oublier de remplir la colonne Sx (sexe) </t>
  </si>
  <si>
    <t>arrivée au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</si>
</sst>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m:ss"/>
    <numFmt numFmtId="188" formatCode="?0.000"/>
    <numFmt numFmtId="189" formatCode="?0.0000"/>
    <numFmt numFmtId="190" formatCode="?0"/>
    <numFmt numFmtId="191" formatCode="h:mm:ss"/>
    <numFmt numFmtId="192" formatCode="?0.?"/>
    <numFmt numFmtId="193" formatCode="?0&quot;''&quot;"/>
    <numFmt numFmtId="194" formatCode="?0&quot; ''&quot;"/>
    <numFmt numFmtId="195" formatCode="??0&quot; ''&quot;"/>
    <numFmt numFmtId="196" formatCode="m:ss&quot; ''&quot;"/>
    <numFmt numFmtId="197" formatCode="m&quot; '&quot;:ss&quot; ''&quot;"/>
    <numFmt numFmtId="198" formatCode="?0&quot; &quot;.00&quot; ''&quot;"/>
    <numFmt numFmtId="199" formatCode="?0&quot; '&quot;.00&quot; ''&quot;"/>
    <numFmt numFmtId="200" formatCode="d\-mmm\-yy"/>
    <numFmt numFmtId="201" formatCode="d\ mmm\ yy"/>
    <numFmt numFmtId="202" formatCode="d\ mmmm\ yy"/>
    <numFmt numFmtId="203" formatCode="m:ss.0"/>
    <numFmt numFmtId="204" formatCode="ss.0"/>
    <numFmt numFmtId="205" formatCode="[m]\]ss.0"/>
    <numFmt numFmtId="206" formatCode="[m]:ss.0"/>
    <numFmt numFmtId="207" formatCode="[ss].0"/>
    <numFmt numFmtId="208" formatCode="0.0&quot; &quot;"/>
    <numFmt numFmtId="209" formatCode="m&quot; '&quot;:ss.0"/>
    <numFmt numFmtId="210" formatCode="00.0"/>
    <numFmt numFmtId="211" formatCode="h:mm:ss.0"/>
    <numFmt numFmtId="212" formatCode="m:ss.00"/>
    <numFmt numFmtId="213" formatCode="h:mm"/>
    <numFmt numFmtId="214" formatCode="00"/>
    <numFmt numFmtId="215" formatCode="[$-40C]dddd\ d\ mmmm\ yyyy"/>
    <numFmt numFmtId="216" formatCode="[$-F400]h:mm:ss\ AM/PM"/>
    <numFmt numFmtId="217" formatCode="dd/mm/yy;@"/>
  </numFmts>
  <fonts count="6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b/>
      <sz val="6"/>
      <name val="Alfredo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8"/>
        <bgColor rgb="FF99FF99"/>
      </patternFill>
    </fill>
    <fill>
      <patternFill patternType="lightGray">
        <fgColor indexed="28"/>
        <bgColor rgb="FFFFFF66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30" borderId="0" applyNumberFormat="0" applyBorder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14" fontId="8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5" fontId="4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212" fontId="4" fillId="0" borderId="10" xfId="0" applyNumberFormat="1" applyFont="1" applyBorder="1" applyAlignment="1" applyProtection="1">
      <alignment horizontal="center"/>
      <protection/>
    </xf>
    <xf numFmtId="181" fontId="0" fillId="0" borderId="10" xfId="0" applyNumberFormat="1" applyBorder="1" applyAlignment="1" applyProtection="1">
      <alignment horizontal="center"/>
      <protection/>
    </xf>
    <xf numFmtId="181" fontId="6" fillId="0" borderId="10" xfId="0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8" fillId="0" borderId="0" xfId="0" applyNumberFormat="1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5" fontId="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45" fontId="4" fillId="0" borderId="16" xfId="0" applyNumberFormat="1" applyFont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34" borderId="19" xfId="0" applyFont="1" applyFill="1" applyBorder="1" applyAlignment="1" applyProtection="1">
      <alignment horizontal="center" vertical="center"/>
      <protection/>
    </xf>
    <xf numFmtId="45" fontId="4" fillId="0" borderId="20" xfId="0" applyNumberFormat="1" applyFont="1" applyBorder="1" applyAlignment="1" applyProtection="1">
      <alignment horizontal="center" vertical="center"/>
      <protection locked="0"/>
    </xf>
    <xf numFmtId="45" fontId="4" fillId="0" borderId="21" xfId="0" applyNumberFormat="1" applyFont="1" applyBorder="1" applyAlignment="1" applyProtection="1">
      <alignment horizontal="center" vertical="center"/>
      <protection locked="0"/>
    </xf>
    <xf numFmtId="45" fontId="4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5" fontId="4" fillId="0" borderId="23" xfId="0" applyNumberFormat="1" applyFont="1" applyBorder="1" applyAlignment="1" applyProtection="1">
      <alignment horizontal="center" vertical="center"/>
      <protection locked="0"/>
    </xf>
    <xf numFmtId="45" fontId="4" fillId="0" borderId="24" xfId="0" applyNumberFormat="1" applyFont="1" applyBorder="1" applyAlignment="1" applyProtection="1">
      <alignment horizontal="center" vertical="center"/>
      <protection locked="0"/>
    </xf>
    <xf numFmtId="45" fontId="4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top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" fontId="19" fillId="35" borderId="14" xfId="0" applyNumberFormat="1" applyFont="1" applyFill="1" applyBorder="1" applyAlignment="1" applyProtection="1">
      <alignment horizontal="center"/>
      <protection hidden="1"/>
    </xf>
    <xf numFmtId="1" fontId="19" fillId="35" borderId="15" xfId="0" applyNumberFormat="1" applyFont="1" applyFill="1" applyBorder="1" applyAlignment="1" applyProtection="1">
      <alignment horizontal="center"/>
      <protection hidden="1"/>
    </xf>
    <xf numFmtId="181" fontId="13" fillId="36" borderId="14" xfId="0" applyNumberFormat="1" applyFont="1" applyFill="1" applyBorder="1" applyAlignment="1" applyProtection="1">
      <alignment horizontal="center"/>
      <protection hidden="1"/>
    </xf>
    <xf numFmtId="181" fontId="13" fillId="36" borderId="15" xfId="0" applyNumberFormat="1" applyFont="1" applyFill="1" applyBorder="1" applyAlignment="1" applyProtection="1">
      <alignment horizontal="center"/>
      <protection hidden="1"/>
    </xf>
    <xf numFmtId="0" fontId="19" fillId="37" borderId="28" xfId="0" applyFont="1" applyFill="1" applyBorder="1" applyAlignment="1" applyProtection="1">
      <alignment horizontal="center" vertical="center" wrapText="1"/>
      <protection/>
    </xf>
    <xf numFmtId="1" fontId="13" fillId="37" borderId="18" xfId="0" applyNumberFormat="1" applyFont="1" applyFill="1" applyBorder="1" applyAlignment="1" applyProtection="1">
      <alignment horizontal="center" vertical="center" wrapText="1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1" fontId="19" fillId="35" borderId="29" xfId="0" applyNumberFormat="1" applyFont="1" applyFill="1" applyBorder="1" applyAlignment="1" applyProtection="1">
      <alignment horizontal="center" vertical="center"/>
      <protection hidden="1"/>
    </xf>
    <xf numFmtId="181" fontId="13" fillId="36" borderId="29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7" fillId="38" borderId="29" xfId="0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19" fillId="35" borderId="14" xfId="0" applyNumberFormat="1" applyFont="1" applyFill="1" applyBorder="1" applyAlignment="1" applyProtection="1">
      <alignment horizontal="center" vertical="center"/>
      <protection hidden="1"/>
    </xf>
    <xf numFmtId="181" fontId="13" fillId="36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81" fontId="13" fillId="39" borderId="31" xfId="0" applyNumberFormat="1" applyFont="1" applyFill="1" applyBorder="1" applyAlignment="1" applyProtection="1">
      <alignment horizontal="center"/>
      <protection hidden="1"/>
    </xf>
    <xf numFmtId="185" fontId="13" fillId="39" borderId="31" xfId="0" applyNumberFormat="1" applyFont="1" applyFill="1" applyBorder="1" applyAlignment="1" applyProtection="1">
      <alignment horizontal="center"/>
      <protection hidden="1"/>
    </xf>
    <xf numFmtId="185" fontId="13" fillId="39" borderId="32" xfId="0" applyNumberFormat="1" applyFont="1" applyFill="1" applyBorder="1" applyAlignment="1" applyProtection="1">
      <alignment horizontal="center"/>
      <protection hidden="1"/>
    </xf>
    <xf numFmtId="181" fontId="13" fillId="39" borderId="33" xfId="0" applyNumberFormat="1" applyFont="1" applyFill="1" applyBorder="1" applyAlignment="1" applyProtection="1">
      <alignment horizontal="center"/>
      <protection hidden="1"/>
    </xf>
    <xf numFmtId="185" fontId="13" fillId="39" borderId="33" xfId="0" applyNumberFormat="1" applyFont="1" applyFill="1" applyBorder="1" applyAlignment="1" applyProtection="1">
      <alignment horizontal="center"/>
      <protection hidden="1"/>
    </xf>
    <xf numFmtId="185" fontId="13" fillId="39" borderId="34" xfId="0" applyNumberFormat="1" applyFont="1" applyFill="1" applyBorder="1" applyAlignment="1" applyProtection="1">
      <alignment horizontal="center"/>
      <protection hidden="1"/>
    </xf>
    <xf numFmtId="0" fontId="13" fillId="40" borderId="35" xfId="0" applyFont="1" applyFill="1" applyBorder="1" applyAlignment="1" applyProtection="1">
      <alignment horizontal="center"/>
      <protection hidden="1"/>
    </xf>
    <xf numFmtId="0" fontId="13" fillId="40" borderId="36" xfId="0" applyFont="1" applyFill="1" applyBorder="1" applyAlignment="1" applyProtection="1">
      <alignment horizontal="center"/>
      <protection hidden="1"/>
    </xf>
    <xf numFmtId="0" fontId="13" fillId="40" borderId="37" xfId="0" applyFont="1" applyFill="1" applyBorder="1" applyAlignment="1" applyProtection="1">
      <alignment horizontal="center"/>
      <protection hidden="1"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wrapText="1"/>
      <protection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23" fillId="41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45" fontId="19" fillId="39" borderId="24" xfId="0" applyNumberFormat="1" applyFont="1" applyFill="1" applyBorder="1" applyAlignment="1" applyProtection="1">
      <alignment horizontal="center" vertical="center"/>
      <protection locked="0"/>
    </xf>
    <xf numFmtId="45" fontId="19" fillId="39" borderId="25" xfId="0" applyNumberFormat="1" applyFont="1" applyFill="1" applyBorder="1" applyAlignment="1" applyProtection="1">
      <alignment horizontal="center" vertical="center"/>
      <protection locked="0"/>
    </xf>
    <xf numFmtId="216" fontId="4" fillId="0" borderId="39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center" vertical="center"/>
      <protection/>
    </xf>
    <xf numFmtId="0" fontId="4" fillId="42" borderId="40" xfId="0" applyFont="1" applyFill="1" applyBorder="1" applyAlignment="1" applyProtection="1">
      <alignment horizontal="center" vertical="center"/>
      <protection/>
    </xf>
    <xf numFmtId="216" fontId="4" fillId="0" borderId="39" xfId="0" applyNumberFormat="1" applyFont="1" applyBorder="1" applyAlignment="1" applyProtection="1">
      <alignment horizontal="center"/>
      <protection/>
    </xf>
    <xf numFmtId="0" fontId="4" fillId="0" borderId="39" xfId="0" applyNumberFormat="1" applyFont="1" applyBorder="1" applyAlignment="1" applyProtection="1">
      <alignment horizontal="center"/>
      <protection/>
    </xf>
    <xf numFmtId="0" fontId="4" fillId="42" borderId="40" xfId="0" applyFont="1" applyFill="1" applyBorder="1" applyAlignment="1" applyProtection="1">
      <alignment horizontal="center"/>
      <protection/>
    </xf>
    <xf numFmtId="45" fontId="4" fillId="34" borderId="41" xfId="0" applyNumberFormat="1" applyFont="1" applyFill="1" applyBorder="1" applyAlignment="1" applyProtection="1">
      <alignment horizontal="center" vertical="center"/>
      <protection/>
    </xf>
    <xf numFmtId="45" fontId="4" fillId="34" borderId="16" xfId="0" applyNumberFormat="1" applyFont="1" applyFill="1" applyBorder="1" applyAlignment="1" applyProtection="1">
      <alignment horizontal="center" vertical="center"/>
      <protection/>
    </xf>
    <xf numFmtId="45" fontId="4" fillId="34" borderId="23" xfId="0" applyNumberFormat="1" applyFont="1" applyFill="1" applyBorder="1" applyAlignment="1" applyProtection="1">
      <alignment horizontal="center" vertical="center"/>
      <protection/>
    </xf>
    <xf numFmtId="45" fontId="4" fillId="34" borderId="30" xfId="0" applyNumberFormat="1" applyFont="1" applyFill="1" applyBorder="1" applyAlignment="1" applyProtection="1">
      <alignment horizontal="center" vertical="center"/>
      <protection/>
    </xf>
    <xf numFmtId="45" fontId="4" fillId="34" borderId="10" xfId="0" applyNumberFormat="1" applyFont="1" applyFill="1" applyBorder="1" applyAlignment="1" applyProtection="1">
      <alignment horizontal="center" vertical="center"/>
      <protection/>
    </xf>
    <xf numFmtId="45" fontId="4" fillId="34" borderId="24" xfId="0" applyNumberFormat="1" applyFont="1" applyFill="1" applyBorder="1" applyAlignment="1" applyProtection="1">
      <alignment horizontal="center" vertical="center"/>
      <protection/>
    </xf>
    <xf numFmtId="0" fontId="13" fillId="42" borderId="28" xfId="0" applyFont="1" applyFill="1" applyBorder="1" applyAlignment="1" applyProtection="1">
      <alignment horizontal="center" vertical="center" wrapText="1"/>
      <protection/>
    </xf>
    <xf numFmtId="0" fontId="18" fillId="42" borderId="12" xfId="0" applyFont="1" applyFill="1" applyBorder="1" applyAlignment="1" applyProtection="1">
      <alignment horizontal="center" wrapText="1"/>
      <protection/>
    </xf>
    <xf numFmtId="0" fontId="21" fillId="33" borderId="28" xfId="0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 applyProtection="1">
      <alignment horizontal="center" wrapText="1"/>
      <protection/>
    </xf>
    <xf numFmtId="0" fontId="22" fillId="42" borderId="28" xfId="0" applyFont="1" applyFill="1" applyBorder="1" applyAlignment="1" applyProtection="1">
      <alignment horizontal="center" vertical="center" wrapText="1"/>
      <protection/>
    </xf>
    <xf numFmtId="0" fontId="18" fillId="42" borderId="18" xfId="0" applyFont="1" applyFill="1" applyBorder="1" applyAlignment="1" applyProtection="1">
      <alignment horizontal="center" wrapText="1"/>
      <protection/>
    </xf>
    <xf numFmtId="0" fontId="23" fillId="41" borderId="31" xfId="0" applyFont="1" applyFill="1" applyBorder="1" applyAlignment="1" applyProtection="1">
      <alignment horizontal="center" vertical="center"/>
      <protection/>
    </xf>
    <xf numFmtId="45" fontId="19" fillId="39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216" fontId="4" fillId="0" borderId="44" xfId="0" applyNumberFormat="1" applyFont="1" applyBorder="1" applyAlignment="1" applyProtection="1">
      <alignment horizontal="center" vertical="center"/>
      <protection/>
    </xf>
    <xf numFmtId="0" fontId="4" fillId="0" borderId="44" xfId="0" applyNumberFormat="1" applyFont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42" borderId="44" xfId="0" applyFont="1" applyFill="1" applyBorder="1" applyAlignment="1" applyProtection="1">
      <alignment horizontal="center" vertical="center"/>
      <protection/>
    </xf>
    <xf numFmtId="45" fontId="4" fillId="34" borderId="38" xfId="0" applyNumberFormat="1" applyFont="1" applyFill="1" applyBorder="1" applyAlignment="1" applyProtection="1">
      <alignment horizontal="center" vertical="center"/>
      <protection/>
    </xf>
    <xf numFmtId="45" fontId="4" fillId="34" borderId="11" xfId="0" applyNumberFormat="1" applyFont="1" applyFill="1" applyBorder="1" applyAlignment="1" applyProtection="1">
      <alignment horizontal="center" vertical="center"/>
      <protection/>
    </xf>
    <xf numFmtId="45" fontId="4" fillId="34" borderId="25" xfId="0" applyNumberFormat="1" applyFont="1" applyFill="1" applyBorder="1" applyAlignment="1" applyProtection="1">
      <alignment horizontal="center" vertical="center"/>
      <protection/>
    </xf>
    <xf numFmtId="216" fontId="4" fillId="0" borderId="45" xfId="0" applyNumberFormat="1" applyFont="1" applyBorder="1" applyAlignment="1" applyProtection="1">
      <alignment horizontal="center"/>
      <protection/>
    </xf>
    <xf numFmtId="0" fontId="4" fillId="0" borderId="45" xfId="0" applyNumberFormat="1" applyFont="1" applyBorder="1" applyAlignment="1" applyProtection="1">
      <alignment horizontal="center"/>
      <protection/>
    </xf>
    <xf numFmtId="0" fontId="4" fillId="42" borderId="46" xfId="0" applyFont="1" applyFill="1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190" fontId="13" fillId="39" borderId="31" xfId="0" applyNumberFormat="1" applyFont="1" applyFill="1" applyBorder="1" applyAlignment="1" applyProtection="1">
      <alignment horizontal="center"/>
      <protection hidden="1"/>
    </xf>
    <xf numFmtId="190" fontId="13" fillId="39" borderId="33" xfId="0" applyNumberFormat="1" applyFont="1" applyFill="1" applyBorder="1" applyAlignment="1" applyProtection="1">
      <alignment horizontal="center"/>
      <protection hidden="1"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2" fillId="34" borderId="47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8" fillId="34" borderId="49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8" fillId="34" borderId="51" xfId="0" applyFont="1" applyFill="1" applyBorder="1" applyAlignment="1" applyProtection="1">
      <alignment horizontal="center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45" xfId="0" applyNumberFormat="1" applyFont="1" applyFill="1" applyBorder="1" applyAlignment="1" applyProtection="1">
      <alignment horizontal="center" vertical="center"/>
      <protection locked="0"/>
    </xf>
    <xf numFmtId="14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16" fillId="34" borderId="49" xfId="0" applyFont="1" applyFill="1" applyBorder="1" applyAlignment="1" applyProtection="1">
      <alignment horizontal="center" vertical="center"/>
      <protection locked="0"/>
    </xf>
    <xf numFmtId="0" fontId="16" fillId="34" borderId="50" xfId="0" applyFont="1" applyFill="1" applyBorder="1" applyAlignment="1" applyProtection="1">
      <alignment horizontal="center" vertical="center"/>
      <protection locked="0"/>
    </xf>
    <xf numFmtId="0" fontId="16" fillId="34" borderId="51" xfId="0" applyFont="1" applyFill="1" applyBorder="1" applyAlignment="1" applyProtection="1">
      <alignment horizontal="center" vertical="center"/>
      <protection locked="0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217" fontId="8" fillId="0" borderId="12" xfId="0" applyNumberFormat="1" applyFont="1" applyFill="1" applyBorder="1" applyAlignment="1" applyProtection="1">
      <alignment horizontal="center" vertical="center"/>
      <protection locked="0"/>
    </xf>
    <xf numFmtId="217" fontId="8" fillId="0" borderId="45" xfId="0" applyNumberFormat="1" applyFont="1" applyFill="1" applyBorder="1" applyAlignment="1" applyProtection="1">
      <alignment horizontal="center" vertical="center"/>
      <protection locked="0"/>
    </xf>
    <xf numFmtId="217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9" fillId="34" borderId="28" xfId="0" applyFont="1" applyFill="1" applyBorder="1" applyAlignment="1" applyProtection="1">
      <alignment horizontal="center" vertical="center" wrapText="1"/>
      <protection/>
    </xf>
    <xf numFmtId="0" fontId="19" fillId="34" borderId="5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top" wrapText="1"/>
      <protection/>
    </xf>
    <xf numFmtId="0" fontId="13" fillId="0" borderId="45" xfId="0" applyFont="1" applyBorder="1" applyAlignment="1" applyProtection="1">
      <alignment horizontal="center" vertical="top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/>
      <protection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9E9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7</xdr:row>
      <xdr:rowOff>19050</xdr:rowOff>
    </xdr:from>
    <xdr:to>
      <xdr:col>23</xdr:col>
      <xdr:colOff>276225</xdr:colOff>
      <xdr:row>7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72600" y="1409700"/>
          <a:ext cx="219075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F93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P10" sqref="P10"/>
    </sheetView>
  </sheetViews>
  <sheetFormatPr defaultColWidth="11.00390625" defaultRowHeight="12.75"/>
  <cols>
    <col min="1" max="1" width="11.75390625" style="7" customWidth="1"/>
    <col min="2" max="2" width="8.00390625" style="7" customWidth="1"/>
    <col min="3" max="3" width="4.00390625" style="8" customWidth="1"/>
    <col min="4" max="8" width="6.375" style="7" customWidth="1"/>
    <col min="9" max="13" width="5.125" style="7" customWidth="1"/>
    <col min="14" max="14" width="6.25390625" style="7" customWidth="1"/>
    <col min="15" max="15" width="5.625" style="7" customWidth="1"/>
    <col min="16" max="16" width="5.375" style="8" customWidth="1"/>
    <col min="17" max="17" width="6.625" style="8" hidden="1" customWidth="1"/>
    <col min="18" max="18" width="6.75390625" style="7" hidden="1" customWidth="1"/>
    <col min="19" max="19" width="5.375" style="8" hidden="1" customWidth="1"/>
    <col min="20" max="20" width="6.125" style="8" customWidth="1"/>
    <col min="21" max="21" width="6.375" style="8" customWidth="1"/>
    <col min="22" max="22" width="5.125" style="8" customWidth="1"/>
    <col min="23" max="23" width="6.125" style="8" customWidth="1"/>
    <col min="24" max="24" width="6.625" style="8" customWidth="1"/>
    <col min="25" max="25" width="5.25390625" style="8" customWidth="1"/>
    <col min="26" max="26" width="5.375" style="7" customWidth="1"/>
    <col min="27" max="27" width="4.25390625" style="7" customWidth="1"/>
    <col min="28" max="28" width="6.125" style="7" customWidth="1"/>
    <col min="29" max="29" width="6.25390625" style="7" customWidth="1"/>
    <col min="30" max="32" width="5.375" style="7" customWidth="1"/>
    <col min="33" max="33" width="2.00390625" style="7" customWidth="1"/>
    <col min="34" max="34" width="3.00390625" style="7" customWidth="1"/>
    <col min="35" max="36" width="9.125" style="7" customWidth="1"/>
    <col min="37" max="37" width="8.75390625" style="7" customWidth="1"/>
    <col min="38" max="38" width="9.625" style="7" customWidth="1"/>
    <col min="39" max="16384" width="11.375" style="7" customWidth="1"/>
  </cols>
  <sheetData>
    <row r="1" spans="1:28" s="21" customFormat="1" ht="15.75" customHeight="1" thickBot="1">
      <c r="A1" s="49" t="s">
        <v>9</v>
      </c>
      <c r="B1" s="174"/>
      <c r="C1" s="175"/>
      <c r="D1" s="175"/>
      <c r="E1" s="175"/>
      <c r="F1" s="175"/>
      <c r="G1" s="175"/>
      <c r="H1" s="176"/>
      <c r="I1" s="53"/>
      <c r="J1" s="53"/>
      <c r="K1" s="53"/>
      <c r="L1" s="53"/>
      <c r="M1" s="53"/>
      <c r="N1" s="1"/>
      <c r="O1" s="5"/>
      <c r="P1" s="154" t="s">
        <v>28</v>
      </c>
      <c r="Q1" s="155"/>
      <c r="R1" s="155"/>
      <c r="S1" s="155"/>
      <c r="T1" s="155"/>
      <c r="U1" s="155"/>
      <c r="V1" s="155"/>
      <c r="W1" s="156"/>
      <c r="Z1" s="25"/>
      <c r="AA1" s="20"/>
      <c r="AB1" s="20"/>
    </row>
    <row r="2" spans="1:32" s="21" customFormat="1" ht="4.5" customHeight="1" thickBot="1">
      <c r="A2" s="166"/>
      <c r="B2" s="166"/>
      <c r="C2" s="166"/>
      <c r="D2" s="166"/>
      <c r="E2" s="166"/>
      <c r="F2" s="166"/>
      <c r="G2" s="166"/>
      <c r="H2" s="166"/>
      <c r="I2" s="48"/>
      <c r="J2" s="48"/>
      <c r="K2" s="48"/>
      <c r="L2" s="48"/>
      <c r="M2" s="48"/>
      <c r="N2" s="6"/>
      <c r="O2" s="6"/>
      <c r="P2" s="6"/>
      <c r="Q2" s="6"/>
      <c r="R2" s="6"/>
      <c r="S2" s="40"/>
      <c r="T2" s="40"/>
      <c r="U2" s="40"/>
      <c r="V2" s="40"/>
      <c r="W2" s="40"/>
      <c r="X2" s="40"/>
      <c r="Y2" s="40"/>
      <c r="Z2" s="22"/>
      <c r="AA2" s="22"/>
      <c r="AB2" s="22"/>
      <c r="AC2" s="22"/>
      <c r="AD2" s="140"/>
      <c r="AE2" s="140"/>
      <c r="AF2" s="140"/>
    </row>
    <row r="3" spans="1:27" s="21" customFormat="1" ht="15.75" customHeight="1" thickBot="1">
      <c r="A3" s="141" t="s">
        <v>18</v>
      </c>
      <c r="B3" s="142"/>
      <c r="C3" s="28"/>
      <c r="D3" s="3"/>
      <c r="E3" s="3"/>
      <c r="F3" s="148" t="s">
        <v>19</v>
      </c>
      <c r="G3" s="149"/>
      <c r="H3" s="149"/>
      <c r="I3" s="149"/>
      <c r="J3" s="149"/>
      <c r="K3" s="149"/>
      <c r="L3" s="149"/>
      <c r="M3" s="149"/>
      <c r="N3" s="149"/>
      <c r="O3" s="150"/>
      <c r="S3" s="41"/>
      <c r="T3" s="141" t="s">
        <v>29</v>
      </c>
      <c r="U3" s="157"/>
      <c r="V3" s="158"/>
      <c r="W3" s="142"/>
      <c r="AA3" s="23"/>
    </row>
    <row r="4" spans="1:32" s="21" customFormat="1" ht="15.75" customHeight="1" thickBot="1">
      <c r="A4" s="167"/>
      <c r="B4" s="168"/>
      <c r="C4" s="135"/>
      <c r="D4" s="2"/>
      <c r="E4" s="2"/>
      <c r="F4" s="151" t="s">
        <v>27</v>
      </c>
      <c r="G4" s="152"/>
      <c r="H4" s="152"/>
      <c r="I4" s="152"/>
      <c r="J4" s="152"/>
      <c r="K4" s="152"/>
      <c r="L4" s="152"/>
      <c r="M4" s="152"/>
      <c r="N4" s="152"/>
      <c r="O4" s="153"/>
      <c r="S4" s="29"/>
      <c r="T4" s="159"/>
      <c r="U4" s="160"/>
      <c r="V4" s="160"/>
      <c r="W4" s="161"/>
      <c r="AA4" s="24"/>
      <c r="AD4" s="143"/>
      <c r="AE4" s="143"/>
      <c r="AF4" s="143"/>
    </row>
    <row r="5" spans="1:26" s="11" customFormat="1" ht="11.25" customHeight="1" thickBot="1">
      <c r="A5" s="169" t="s">
        <v>39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57"/>
      <c r="Y5" s="57"/>
      <c r="Z5" s="57"/>
    </row>
    <row r="6" spans="1:24" ht="30.75" customHeight="1">
      <c r="A6" s="146" t="s">
        <v>0</v>
      </c>
      <c r="B6" s="162" t="s">
        <v>1</v>
      </c>
      <c r="C6" s="162" t="s">
        <v>2</v>
      </c>
      <c r="D6" s="65" t="s">
        <v>30</v>
      </c>
      <c r="E6" s="65" t="s">
        <v>30</v>
      </c>
      <c r="F6" s="65" t="s">
        <v>30</v>
      </c>
      <c r="G6" s="65" t="s">
        <v>30</v>
      </c>
      <c r="H6" s="65" t="s">
        <v>40</v>
      </c>
      <c r="I6" s="164" t="s">
        <v>20</v>
      </c>
      <c r="J6" s="164" t="s">
        <v>21</v>
      </c>
      <c r="K6" s="164" t="s">
        <v>22</v>
      </c>
      <c r="L6" s="164" t="s">
        <v>23</v>
      </c>
      <c r="M6" s="164" t="s">
        <v>24</v>
      </c>
      <c r="N6" s="114" t="s">
        <v>25</v>
      </c>
      <c r="O6" s="91" t="s">
        <v>38</v>
      </c>
      <c r="P6" s="81" t="s">
        <v>37</v>
      </c>
      <c r="Q6" s="42"/>
      <c r="R6" s="42"/>
      <c r="S6" s="42"/>
      <c r="T6" s="116" t="s">
        <v>26</v>
      </c>
      <c r="U6" s="171" t="s">
        <v>31</v>
      </c>
      <c r="V6" s="118" t="s">
        <v>32</v>
      </c>
      <c r="W6" s="144" t="s">
        <v>8</v>
      </c>
      <c r="X6" s="7"/>
    </row>
    <row r="7" spans="1:25" ht="15.75" customHeight="1" thickBot="1">
      <c r="A7" s="147"/>
      <c r="B7" s="163"/>
      <c r="C7" s="163"/>
      <c r="D7" s="66">
        <v>100</v>
      </c>
      <c r="E7" s="66">
        <v>200</v>
      </c>
      <c r="F7" s="66">
        <v>300</v>
      </c>
      <c r="G7" s="66">
        <v>400</v>
      </c>
      <c r="H7" s="67">
        <v>500</v>
      </c>
      <c r="I7" s="165"/>
      <c r="J7" s="165"/>
      <c r="K7" s="165"/>
      <c r="L7" s="165"/>
      <c r="M7" s="165"/>
      <c r="N7" s="115" t="s">
        <v>36</v>
      </c>
      <c r="O7" s="92" t="s">
        <v>35</v>
      </c>
      <c r="P7" s="58" t="s">
        <v>36</v>
      </c>
      <c r="Q7" s="34" t="s">
        <v>33</v>
      </c>
      <c r="R7" s="34" t="s">
        <v>34</v>
      </c>
      <c r="S7" s="34" t="s">
        <v>33</v>
      </c>
      <c r="T7" s="117" t="s">
        <v>36</v>
      </c>
      <c r="U7" s="172"/>
      <c r="V7" s="119" t="s">
        <v>36</v>
      </c>
      <c r="W7" s="145"/>
      <c r="X7" s="7"/>
      <c r="Y7" s="7"/>
    </row>
    <row r="8" spans="1:26" s="12" customFormat="1" ht="14.25" customHeight="1">
      <c r="A8" s="122" t="s">
        <v>10</v>
      </c>
      <c r="B8" s="123" t="s">
        <v>11</v>
      </c>
      <c r="C8" s="68" t="s">
        <v>13</v>
      </c>
      <c r="D8" s="50">
        <v>0.0009606481481481481</v>
      </c>
      <c r="E8" s="50">
        <v>0.0024537037037037036</v>
      </c>
      <c r="F8" s="45">
        <v>0.003946759259259259</v>
      </c>
      <c r="G8" s="45">
        <v>0.005509259259259259</v>
      </c>
      <c r="H8" s="54">
        <v>0.0062499999999999995</v>
      </c>
      <c r="I8" s="108">
        <f>IF(D8="","",D8)</f>
        <v>0.0009606481481481481</v>
      </c>
      <c r="J8" s="109">
        <f>IF(E8="","",E8-D8)</f>
        <v>0.0014930555555555556</v>
      </c>
      <c r="K8" s="109">
        <f>IF(F8="","",F8-E8)</f>
        <v>0.0014930555555555556</v>
      </c>
      <c r="L8" s="109">
        <f>IF(G8="","",G8-F8)</f>
        <v>0.0015624999999999997</v>
      </c>
      <c r="M8" s="110">
        <f>IF(H8="","",H8-G8)</f>
        <v>0.0007407407407407406</v>
      </c>
      <c r="N8" s="69">
        <f>IF(ISNUMBER(M8),IF(M8&gt;=MIN(J8:L8),0,2),"")</f>
        <v>2</v>
      </c>
      <c r="O8" s="70">
        <f aca="true" t="shared" si="0" ref="O8:O36">IF(AND(ISTEXT(C8),ISNUMBER(H8)),IF(C8="F",INDEX($B$56:$B$79,MATCH(H8,$A$56:$A$79,-1)),INDEX($B$56:$B$79,MATCH(H8,$C$56:$C$79,-1))),"")</f>
        <v>10.5</v>
      </c>
      <c r="P8" s="124">
        <v>2</v>
      </c>
      <c r="Q8" s="125">
        <f>ABS(MIN(J8:L8)-MAX(J8:L8))</f>
        <v>6.944444444444402E-05</v>
      </c>
      <c r="R8" s="126">
        <f>Q8</f>
        <v>6.944444444444402E-05</v>
      </c>
      <c r="S8" s="126">
        <f aca="true" t="shared" si="1" ref="S8:S36">IF(M8="","",SECOND(R8))</f>
        <v>6</v>
      </c>
      <c r="T8" s="127">
        <f aca="true" t="shared" si="2" ref="T8:T36">IF(S8="","",VLOOKUP(S8,$A$82:$B$86,2))</f>
        <v>1.5</v>
      </c>
      <c r="U8" s="68">
        <v>500</v>
      </c>
      <c r="V8" s="128">
        <f>IF(H8="","",IF(U8=500,2,IF(U8&gt;=400,1.5,IF(U8&gt;=300,1,0))))</f>
        <v>2</v>
      </c>
      <c r="W8" s="72">
        <f>IF(ISNUMBER(N8),SUM(N8,O8,P8,T8,V8),"")</f>
        <v>18</v>
      </c>
      <c r="Z8" s="73"/>
    </row>
    <row r="9" spans="1:23" s="12" customFormat="1" ht="12" customHeight="1">
      <c r="A9" s="74" t="s">
        <v>10</v>
      </c>
      <c r="B9" s="76" t="s">
        <v>12</v>
      </c>
      <c r="C9" s="77" t="s">
        <v>14</v>
      </c>
      <c r="D9" s="51"/>
      <c r="E9" s="51"/>
      <c r="F9" s="4"/>
      <c r="G9" s="4"/>
      <c r="H9" s="55"/>
      <c r="I9" s="111">
        <f aca="true" t="shared" si="3" ref="I9:I36">IF(D9="","",D9)</f>
      </c>
      <c r="J9" s="112">
        <f aca="true" t="shared" si="4" ref="J9:J36">IF(E9="","",E9-D9)</f>
      </c>
      <c r="K9" s="112">
        <f aca="true" t="shared" si="5" ref="K9:K36">IF(F9="","",F9-E9)</f>
      </c>
      <c r="L9" s="112">
        <f aca="true" t="shared" si="6" ref="L9:L36">IF(G9="","",G9-F9)</f>
      </c>
      <c r="M9" s="113">
        <f aca="true" t="shared" si="7" ref="M9:M36">IF(H9="","",H9-G9)</f>
      </c>
      <c r="N9" s="78">
        <f aca="true" t="shared" si="8" ref="N9:N36">IF(ISNUMBER(M9),IF(M9&gt;=MIN(J9:L9),0,2),"")</f>
      </c>
      <c r="O9" s="79">
        <f t="shared" si="0"/>
      </c>
      <c r="P9" s="80"/>
      <c r="Q9" s="102">
        <f aca="true" t="shared" si="9" ref="Q9:Q36">ABS(MIN(F9:L9)-MAX(F9:L9))</f>
        <v>0</v>
      </c>
      <c r="R9" s="103">
        <f aca="true" t="shared" si="10" ref="R9:R36">Q9</f>
        <v>0</v>
      </c>
      <c r="S9" s="103">
        <f t="shared" si="1"/>
      </c>
      <c r="T9" s="71">
        <f t="shared" si="2"/>
      </c>
      <c r="U9" s="77"/>
      <c r="V9" s="104"/>
      <c r="W9" s="138">
        <f aca="true" t="shared" si="11" ref="W9:W36">IF(ISNUMBER(N9),SUM(N9,O9,P9,T9,V9),"")</f>
      </c>
    </row>
    <row r="10" spans="1:26" s="12" customFormat="1" ht="12.75" customHeight="1">
      <c r="A10" s="74"/>
      <c r="B10" s="76"/>
      <c r="C10" s="77"/>
      <c r="D10" s="51"/>
      <c r="E10" s="51"/>
      <c r="F10" s="4"/>
      <c r="G10" s="4"/>
      <c r="H10" s="55"/>
      <c r="I10" s="111">
        <f t="shared" si="3"/>
      </c>
      <c r="J10" s="112">
        <f t="shared" si="4"/>
      </c>
      <c r="K10" s="112">
        <f t="shared" si="5"/>
      </c>
      <c r="L10" s="112">
        <f t="shared" si="6"/>
      </c>
      <c r="M10" s="113">
        <f t="shared" si="7"/>
      </c>
      <c r="N10" s="78">
        <f t="shared" si="8"/>
      </c>
      <c r="O10" s="79">
        <f t="shared" si="0"/>
      </c>
      <c r="P10" s="80"/>
      <c r="Q10" s="102">
        <f t="shared" si="9"/>
        <v>0</v>
      </c>
      <c r="R10" s="103">
        <f t="shared" si="10"/>
        <v>0</v>
      </c>
      <c r="S10" s="103">
        <f t="shared" si="1"/>
      </c>
      <c r="T10" s="71">
        <f t="shared" si="2"/>
      </c>
      <c r="U10" s="77"/>
      <c r="V10" s="104"/>
      <c r="W10" s="138">
        <f t="shared" si="11"/>
      </c>
      <c r="Z10" s="73"/>
    </row>
    <row r="11" spans="1:23" s="12" customFormat="1" ht="14.25" customHeight="1">
      <c r="A11" s="74"/>
      <c r="B11" s="76"/>
      <c r="C11" s="77"/>
      <c r="D11" s="51"/>
      <c r="E11" s="51"/>
      <c r="F11" s="4"/>
      <c r="G11" s="4"/>
      <c r="H11" s="55"/>
      <c r="I11" s="111">
        <f t="shared" si="3"/>
      </c>
      <c r="J11" s="112">
        <f t="shared" si="4"/>
      </c>
      <c r="K11" s="112">
        <f t="shared" si="5"/>
      </c>
      <c r="L11" s="112">
        <f t="shared" si="6"/>
      </c>
      <c r="M11" s="113">
        <f t="shared" si="7"/>
      </c>
      <c r="N11" s="78">
        <f t="shared" si="8"/>
      </c>
      <c r="O11" s="79">
        <f t="shared" si="0"/>
      </c>
      <c r="P11" s="80"/>
      <c r="Q11" s="102">
        <f t="shared" si="9"/>
        <v>0</v>
      </c>
      <c r="R11" s="103">
        <f t="shared" si="10"/>
        <v>0</v>
      </c>
      <c r="S11" s="103">
        <f t="shared" si="1"/>
      </c>
      <c r="T11" s="71">
        <f t="shared" si="2"/>
      </c>
      <c r="U11" s="77"/>
      <c r="V11" s="104"/>
      <c r="W11" s="138">
        <f t="shared" si="11"/>
      </c>
    </row>
    <row r="12" spans="1:23" s="12" customFormat="1" ht="14.25" customHeight="1">
      <c r="A12" s="74"/>
      <c r="B12" s="76"/>
      <c r="C12" s="77"/>
      <c r="D12" s="51"/>
      <c r="E12" s="51"/>
      <c r="F12" s="4"/>
      <c r="G12" s="4"/>
      <c r="H12" s="55"/>
      <c r="I12" s="111">
        <f t="shared" si="3"/>
      </c>
      <c r="J12" s="112">
        <f t="shared" si="4"/>
      </c>
      <c r="K12" s="112">
        <f t="shared" si="5"/>
      </c>
      <c r="L12" s="112">
        <f t="shared" si="6"/>
      </c>
      <c r="M12" s="113">
        <f t="shared" si="7"/>
      </c>
      <c r="N12" s="78">
        <f t="shared" si="8"/>
      </c>
      <c r="O12" s="79">
        <f t="shared" si="0"/>
      </c>
      <c r="P12" s="80"/>
      <c r="Q12" s="102">
        <f t="shared" si="9"/>
        <v>0</v>
      </c>
      <c r="R12" s="103">
        <f t="shared" si="10"/>
        <v>0</v>
      </c>
      <c r="S12" s="103">
        <f t="shared" si="1"/>
      </c>
      <c r="T12" s="71">
        <f t="shared" si="2"/>
      </c>
      <c r="U12" s="77"/>
      <c r="V12" s="104"/>
      <c r="W12" s="138">
        <f t="shared" si="11"/>
      </c>
    </row>
    <row r="13" spans="1:23" s="12" customFormat="1" ht="12" customHeight="1">
      <c r="A13" s="74"/>
      <c r="B13" s="76"/>
      <c r="C13" s="77"/>
      <c r="D13" s="51"/>
      <c r="E13" s="51"/>
      <c r="F13" s="4"/>
      <c r="G13" s="4"/>
      <c r="H13" s="55"/>
      <c r="I13" s="111">
        <f t="shared" si="3"/>
      </c>
      <c r="J13" s="112">
        <f t="shared" si="4"/>
      </c>
      <c r="K13" s="112">
        <f t="shared" si="5"/>
      </c>
      <c r="L13" s="112">
        <f t="shared" si="6"/>
      </c>
      <c r="M13" s="113">
        <f t="shared" si="7"/>
      </c>
      <c r="N13" s="78">
        <f t="shared" si="8"/>
      </c>
      <c r="O13" s="79">
        <f t="shared" si="0"/>
      </c>
      <c r="P13" s="80"/>
      <c r="Q13" s="102">
        <f t="shared" si="9"/>
        <v>0</v>
      </c>
      <c r="R13" s="103">
        <f t="shared" si="10"/>
        <v>0</v>
      </c>
      <c r="S13" s="103">
        <f t="shared" si="1"/>
      </c>
      <c r="T13" s="71">
        <f t="shared" si="2"/>
      </c>
      <c r="U13" s="77"/>
      <c r="V13" s="104"/>
      <c r="W13" s="138">
        <f t="shared" si="11"/>
      </c>
    </row>
    <row r="14" spans="1:25" ht="14.25" customHeight="1">
      <c r="A14" s="93"/>
      <c r="B14" s="75"/>
      <c r="C14" s="43"/>
      <c r="D14" s="51"/>
      <c r="E14" s="51"/>
      <c r="F14" s="4"/>
      <c r="G14" s="4"/>
      <c r="H14" s="55"/>
      <c r="I14" s="111">
        <f t="shared" si="3"/>
      </c>
      <c r="J14" s="112">
        <f t="shared" si="4"/>
      </c>
      <c r="K14" s="112">
        <f t="shared" si="5"/>
      </c>
      <c r="L14" s="112">
        <f t="shared" si="6"/>
      </c>
      <c r="M14" s="113">
        <f t="shared" si="7"/>
      </c>
      <c r="N14" s="61">
        <f t="shared" si="8"/>
      </c>
      <c r="O14" s="63">
        <f t="shared" si="0"/>
      </c>
      <c r="P14" s="59"/>
      <c r="Q14" s="105">
        <f t="shared" si="9"/>
        <v>0</v>
      </c>
      <c r="R14" s="106">
        <f t="shared" si="10"/>
        <v>0</v>
      </c>
      <c r="S14" s="106">
        <f t="shared" si="1"/>
      </c>
      <c r="T14" s="46">
        <f t="shared" si="2"/>
      </c>
      <c r="U14" s="43"/>
      <c r="V14" s="107"/>
      <c r="W14" s="138">
        <f t="shared" si="11"/>
      </c>
      <c r="X14" s="7"/>
      <c r="Y14" s="7"/>
    </row>
    <row r="15" spans="1:25" ht="14.25" customHeight="1">
      <c r="A15" s="93"/>
      <c r="B15" s="75"/>
      <c r="C15" s="43"/>
      <c r="D15" s="51"/>
      <c r="E15" s="51"/>
      <c r="F15" s="4"/>
      <c r="G15" s="4"/>
      <c r="H15" s="55"/>
      <c r="I15" s="111">
        <f t="shared" si="3"/>
      </c>
      <c r="J15" s="112">
        <f t="shared" si="4"/>
      </c>
      <c r="K15" s="112">
        <f t="shared" si="5"/>
      </c>
      <c r="L15" s="112">
        <f t="shared" si="6"/>
      </c>
      <c r="M15" s="113">
        <f t="shared" si="7"/>
      </c>
      <c r="N15" s="61">
        <f t="shared" si="8"/>
      </c>
      <c r="O15" s="63">
        <f t="shared" si="0"/>
      </c>
      <c r="P15" s="59"/>
      <c r="Q15" s="105">
        <f t="shared" si="9"/>
        <v>0</v>
      </c>
      <c r="R15" s="106">
        <f t="shared" si="10"/>
        <v>0</v>
      </c>
      <c r="S15" s="106">
        <f t="shared" si="1"/>
      </c>
      <c r="T15" s="46">
        <f t="shared" si="2"/>
      </c>
      <c r="U15" s="43"/>
      <c r="V15" s="107"/>
      <c r="W15" s="138">
        <f t="shared" si="11"/>
      </c>
      <c r="X15" s="7"/>
      <c r="Y15" s="7"/>
    </row>
    <row r="16" spans="1:25" ht="14.25" customHeight="1">
      <c r="A16" s="93"/>
      <c r="B16" s="75"/>
      <c r="C16" s="43"/>
      <c r="D16" s="51"/>
      <c r="E16" s="51"/>
      <c r="F16" s="4"/>
      <c r="G16" s="4"/>
      <c r="H16" s="55"/>
      <c r="I16" s="111">
        <f t="shared" si="3"/>
      </c>
      <c r="J16" s="112">
        <f t="shared" si="4"/>
      </c>
      <c r="K16" s="112">
        <f t="shared" si="5"/>
      </c>
      <c r="L16" s="112">
        <f t="shared" si="6"/>
      </c>
      <c r="M16" s="113">
        <f t="shared" si="7"/>
      </c>
      <c r="N16" s="61">
        <f t="shared" si="8"/>
      </c>
      <c r="O16" s="63">
        <f t="shared" si="0"/>
      </c>
      <c r="P16" s="59"/>
      <c r="Q16" s="105">
        <f t="shared" si="9"/>
        <v>0</v>
      </c>
      <c r="R16" s="106">
        <f t="shared" si="10"/>
        <v>0</v>
      </c>
      <c r="S16" s="106">
        <f t="shared" si="1"/>
      </c>
      <c r="T16" s="46">
        <f t="shared" si="2"/>
      </c>
      <c r="U16" s="43"/>
      <c r="V16" s="107"/>
      <c r="W16" s="138">
        <f t="shared" si="11"/>
      </c>
      <c r="X16" s="7"/>
      <c r="Y16" s="7"/>
    </row>
    <row r="17" spans="1:25" ht="14.25" customHeight="1">
      <c r="A17" s="93"/>
      <c r="B17" s="75"/>
      <c r="C17" s="43"/>
      <c r="D17" s="51"/>
      <c r="E17" s="51"/>
      <c r="F17" s="4"/>
      <c r="G17" s="4"/>
      <c r="H17" s="55"/>
      <c r="I17" s="111">
        <f t="shared" si="3"/>
      </c>
      <c r="J17" s="112">
        <f t="shared" si="4"/>
      </c>
      <c r="K17" s="112">
        <f t="shared" si="5"/>
      </c>
      <c r="L17" s="112">
        <f t="shared" si="6"/>
      </c>
      <c r="M17" s="113">
        <f t="shared" si="7"/>
      </c>
      <c r="N17" s="61">
        <f t="shared" si="8"/>
      </c>
      <c r="O17" s="63">
        <f t="shared" si="0"/>
      </c>
      <c r="P17" s="59"/>
      <c r="Q17" s="105">
        <f t="shared" si="9"/>
        <v>0</v>
      </c>
      <c r="R17" s="106">
        <f t="shared" si="10"/>
        <v>0</v>
      </c>
      <c r="S17" s="106">
        <f t="shared" si="1"/>
      </c>
      <c r="T17" s="46">
        <f t="shared" si="2"/>
      </c>
      <c r="U17" s="43"/>
      <c r="V17" s="107"/>
      <c r="W17" s="138">
        <f t="shared" si="11"/>
      </c>
      <c r="X17" s="7"/>
      <c r="Y17" s="7"/>
    </row>
    <row r="18" spans="1:25" ht="14.25" customHeight="1">
      <c r="A18" s="93"/>
      <c r="B18" s="75"/>
      <c r="C18" s="43"/>
      <c r="D18" s="51"/>
      <c r="E18" s="51"/>
      <c r="F18" s="4"/>
      <c r="G18" s="4"/>
      <c r="H18" s="55"/>
      <c r="I18" s="111">
        <f t="shared" si="3"/>
      </c>
      <c r="J18" s="112">
        <f t="shared" si="4"/>
      </c>
      <c r="K18" s="112">
        <f t="shared" si="5"/>
      </c>
      <c r="L18" s="112">
        <f t="shared" si="6"/>
      </c>
      <c r="M18" s="113">
        <f t="shared" si="7"/>
      </c>
      <c r="N18" s="61">
        <f t="shared" si="8"/>
      </c>
      <c r="O18" s="63">
        <f t="shared" si="0"/>
      </c>
      <c r="P18" s="59"/>
      <c r="Q18" s="105">
        <f t="shared" si="9"/>
        <v>0</v>
      </c>
      <c r="R18" s="106">
        <f t="shared" si="10"/>
        <v>0</v>
      </c>
      <c r="S18" s="106">
        <f t="shared" si="1"/>
      </c>
      <c r="T18" s="46">
        <f t="shared" si="2"/>
      </c>
      <c r="U18" s="43"/>
      <c r="V18" s="107"/>
      <c r="W18" s="138">
        <f t="shared" si="11"/>
      </c>
      <c r="X18" s="7"/>
      <c r="Y18" s="7"/>
    </row>
    <row r="19" spans="1:25" ht="14.25" customHeight="1">
      <c r="A19" s="93"/>
      <c r="B19" s="75"/>
      <c r="C19" s="43"/>
      <c r="D19" s="51"/>
      <c r="E19" s="51"/>
      <c r="F19" s="4"/>
      <c r="G19" s="4"/>
      <c r="H19" s="55"/>
      <c r="I19" s="111">
        <f t="shared" si="3"/>
      </c>
      <c r="J19" s="112">
        <f t="shared" si="4"/>
      </c>
      <c r="K19" s="112">
        <f t="shared" si="5"/>
      </c>
      <c r="L19" s="112">
        <f t="shared" si="6"/>
      </c>
      <c r="M19" s="113">
        <f t="shared" si="7"/>
      </c>
      <c r="N19" s="61">
        <f t="shared" si="8"/>
      </c>
      <c r="O19" s="63">
        <f t="shared" si="0"/>
      </c>
      <c r="P19" s="59"/>
      <c r="Q19" s="105">
        <f t="shared" si="9"/>
        <v>0</v>
      </c>
      <c r="R19" s="106">
        <f t="shared" si="10"/>
        <v>0</v>
      </c>
      <c r="S19" s="106">
        <f t="shared" si="1"/>
      </c>
      <c r="T19" s="46">
        <f t="shared" si="2"/>
      </c>
      <c r="U19" s="43"/>
      <c r="V19" s="107"/>
      <c r="W19" s="138">
        <f t="shared" si="11"/>
      </c>
      <c r="X19" s="7"/>
      <c r="Y19" s="7"/>
    </row>
    <row r="20" spans="1:25" ht="14.25" customHeight="1">
      <c r="A20" s="93"/>
      <c r="B20" s="75"/>
      <c r="C20" s="43"/>
      <c r="D20" s="51"/>
      <c r="E20" s="51"/>
      <c r="F20" s="4"/>
      <c r="G20" s="4"/>
      <c r="H20" s="55"/>
      <c r="I20" s="111">
        <f t="shared" si="3"/>
      </c>
      <c r="J20" s="112">
        <f t="shared" si="4"/>
      </c>
      <c r="K20" s="112">
        <f t="shared" si="5"/>
      </c>
      <c r="L20" s="112">
        <f t="shared" si="6"/>
      </c>
      <c r="M20" s="113">
        <f t="shared" si="7"/>
      </c>
      <c r="N20" s="61">
        <f t="shared" si="8"/>
      </c>
      <c r="O20" s="63">
        <f t="shared" si="0"/>
      </c>
      <c r="P20" s="59"/>
      <c r="Q20" s="105">
        <f t="shared" si="9"/>
        <v>0</v>
      </c>
      <c r="R20" s="106">
        <f t="shared" si="10"/>
        <v>0</v>
      </c>
      <c r="S20" s="106">
        <f t="shared" si="1"/>
      </c>
      <c r="T20" s="46">
        <f t="shared" si="2"/>
      </c>
      <c r="U20" s="43"/>
      <c r="V20" s="107"/>
      <c r="W20" s="138">
        <f t="shared" si="11"/>
      </c>
      <c r="X20" s="7"/>
      <c r="Y20" s="7"/>
    </row>
    <row r="21" spans="1:25" ht="14.25" customHeight="1">
      <c r="A21" s="93"/>
      <c r="B21" s="75"/>
      <c r="C21" s="43"/>
      <c r="D21" s="51"/>
      <c r="E21" s="51"/>
      <c r="F21" s="4"/>
      <c r="G21" s="4"/>
      <c r="H21" s="55"/>
      <c r="I21" s="111">
        <f t="shared" si="3"/>
      </c>
      <c r="J21" s="112">
        <f t="shared" si="4"/>
      </c>
      <c r="K21" s="112">
        <f t="shared" si="5"/>
      </c>
      <c r="L21" s="112">
        <f t="shared" si="6"/>
      </c>
      <c r="M21" s="113">
        <f t="shared" si="7"/>
      </c>
      <c r="N21" s="61">
        <f t="shared" si="8"/>
      </c>
      <c r="O21" s="63">
        <f t="shared" si="0"/>
      </c>
      <c r="P21" s="59"/>
      <c r="Q21" s="105">
        <f t="shared" si="9"/>
        <v>0</v>
      </c>
      <c r="R21" s="106">
        <f t="shared" si="10"/>
        <v>0</v>
      </c>
      <c r="S21" s="106">
        <f t="shared" si="1"/>
      </c>
      <c r="T21" s="46">
        <f t="shared" si="2"/>
      </c>
      <c r="U21" s="43"/>
      <c r="V21" s="107"/>
      <c r="W21" s="138">
        <f t="shared" si="11"/>
      </c>
      <c r="X21" s="7"/>
      <c r="Y21" s="7"/>
    </row>
    <row r="22" spans="1:25" ht="14.25" customHeight="1">
      <c r="A22" s="93"/>
      <c r="B22" s="75"/>
      <c r="C22" s="43"/>
      <c r="D22" s="51"/>
      <c r="E22" s="51"/>
      <c r="F22" s="4"/>
      <c r="G22" s="4"/>
      <c r="H22" s="55"/>
      <c r="I22" s="111">
        <f t="shared" si="3"/>
      </c>
      <c r="J22" s="112">
        <f t="shared" si="4"/>
      </c>
      <c r="K22" s="112">
        <f t="shared" si="5"/>
      </c>
      <c r="L22" s="112">
        <f t="shared" si="6"/>
      </c>
      <c r="M22" s="113">
        <f t="shared" si="7"/>
      </c>
      <c r="N22" s="61">
        <f t="shared" si="8"/>
      </c>
      <c r="O22" s="63">
        <f t="shared" si="0"/>
      </c>
      <c r="P22" s="59"/>
      <c r="Q22" s="105">
        <f t="shared" si="9"/>
        <v>0</v>
      </c>
      <c r="R22" s="106">
        <f t="shared" si="10"/>
        <v>0</v>
      </c>
      <c r="S22" s="106">
        <f t="shared" si="1"/>
      </c>
      <c r="T22" s="46">
        <f t="shared" si="2"/>
      </c>
      <c r="U22" s="43"/>
      <c r="V22" s="107"/>
      <c r="W22" s="138">
        <f t="shared" si="11"/>
      </c>
      <c r="X22" s="7"/>
      <c r="Y22" s="7"/>
    </row>
    <row r="23" spans="1:25" ht="14.25" customHeight="1">
      <c r="A23" s="93"/>
      <c r="B23" s="75"/>
      <c r="C23" s="43"/>
      <c r="D23" s="51"/>
      <c r="E23" s="51"/>
      <c r="F23" s="4"/>
      <c r="G23" s="4"/>
      <c r="H23" s="55"/>
      <c r="I23" s="111">
        <f t="shared" si="3"/>
      </c>
      <c r="J23" s="112">
        <f t="shared" si="4"/>
      </c>
      <c r="K23" s="112">
        <f t="shared" si="5"/>
      </c>
      <c r="L23" s="112">
        <f t="shared" si="6"/>
      </c>
      <c r="M23" s="113">
        <f t="shared" si="7"/>
      </c>
      <c r="N23" s="61">
        <f t="shared" si="8"/>
      </c>
      <c r="O23" s="63">
        <f t="shared" si="0"/>
      </c>
      <c r="P23" s="59"/>
      <c r="Q23" s="105">
        <f t="shared" si="9"/>
        <v>0</v>
      </c>
      <c r="R23" s="106">
        <f t="shared" si="10"/>
        <v>0</v>
      </c>
      <c r="S23" s="106">
        <f t="shared" si="1"/>
      </c>
      <c r="T23" s="46">
        <f t="shared" si="2"/>
      </c>
      <c r="U23" s="43"/>
      <c r="V23" s="107"/>
      <c r="W23" s="138">
        <f t="shared" si="11"/>
      </c>
      <c r="X23" s="7"/>
      <c r="Y23" s="7"/>
    </row>
    <row r="24" spans="1:25" ht="14.25" customHeight="1">
      <c r="A24" s="93"/>
      <c r="B24" s="75"/>
      <c r="C24" s="43"/>
      <c r="D24" s="51"/>
      <c r="E24" s="51"/>
      <c r="F24" s="4"/>
      <c r="G24" s="4"/>
      <c r="H24" s="55"/>
      <c r="I24" s="111">
        <f t="shared" si="3"/>
      </c>
      <c r="J24" s="112">
        <f t="shared" si="4"/>
      </c>
      <c r="K24" s="112">
        <f t="shared" si="5"/>
      </c>
      <c r="L24" s="112">
        <f t="shared" si="6"/>
      </c>
      <c r="M24" s="113">
        <f t="shared" si="7"/>
      </c>
      <c r="N24" s="61">
        <f t="shared" si="8"/>
      </c>
      <c r="O24" s="63">
        <f t="shared" si="0"/>
      </c>
      <c r="P24" s="59"/>
      <c r="Q24" s="105">
        <f t="shared" si="9"/>
        <v>0</v>
      </c>
      <c r="R24" s="106">
        <f t="shared" si="10"/>
        <v>0</v>
      </c>
      <c r="S24" s="106">
        <f t="shared" si="1"/>
      </c>
      <c r="T24" s="46">
        <f t="shared" si="2"/>
      </c>
      <c r="U24" s="43"/>
      <c r="V24" s="107"/>
      <c r="W24" s="138">
        <f t="shared" si="11"/>
      </c>
      <c r="X24" s="7"/>
      <c r="Y24" s="7"/>
    </row>
    <row r="25" spans="1:25" ht="14.25" customHeight="1">
      <c r="A25" s="93"/>
      <c r="B25" s="75"/>
      <c r="C25" s="43"/>
      <c r="D25" s="51"/>
      <c r="E25" s="51"/>
      <c r="F25" s="4"/>
      <c r="G25" s="4"/>
      <c r="H25" s="55"/>
      <c r="I25" s="111">
        <f t="shared" si="3"/>
      </c>
      <c r="J25" s="112">
        <f t="shared" si="4"/>
      </c>
      <c r="K25" s="112">
        <f t="shared" si="5"/>
      </c>
      <c r="L25" s="112">
        <f t="shared" si="6"/>
      </c>
      <c r="M25" s="113">
        <f t="shared" si="7"/>
      </c>
      <c r="N25" s="61">
        <f t="shared" si="8"/>
      </c>
      <c r="O25" s="63">
        <f t="shared" si="0"/>
      </c>
      <c r="P25" s="59"/>
      <c r="Q25" s="105">
        <f t="shared" si="9"/>
        <v>0</v>
      </c>
      <c r="R25" s="106">
        <f t="shared" si="10"/>
        <v>0</v>
      </c>
      <c r="S25" s="106">
        <f t="shared" si="1"/>
      </c>
      <c r="T25" s="46">
        <f t="shared" si="2"/>
      </c>
      <c r="U25" s="43"/>
      <c r="V25" s="107"/>
      <c r="W25" s="138">
        <f t="shared" si="11"/>
      </c>
      <c r="X25" s="7"/>
      <c r="Y25" s="7"/>
    </row>
    <row r="26" spans="1:25" ht="14.25" customHeight="1">
      <c r="A26" s="93"/>
      <c r="B26" s="75"/>
      <c r="C26" s="43"/>
      <c r="D26" s="51"/>
      <c r="E26" s="51"/>
      <c r="F26" s="4"/>
      <c r="G26" s="4"/>
      <c r="H26" s="55"/>
      <c r="I26" s="111">
        <f t="shared" si="3"/>
      </c>
      <c r="J26" s="112">
        <f t="shared" si="4"/>
      </c>
      <c r="K26" s="112">
        <f t="shared" si="5"/>
      </c>
      <c r="L26" s="112">
        <f t="shared" si="6"/>
      </c>
      <c r="M26" s="113">
        <f t="shared" si="7"/>
      </c>
      <c r="N26" s="61">
        <f t="shared" si="8"/>
      </c>
      <c r="O26" s="63">
        <f t="shared" si="0"/>
      </c>
      <c r="P26" s="59"/>
      <c r="Q26" s="105">
        <f t="shared" si="9"/>
        <v>0</v>
      </c>
      <c r="R26" s="106">
        <f t="shared" si="10"/>
        <v>0</v>
      </c>
      <c r="S26" s="106">
        <f t="shared" si="1"/>
      </c>
      <c r="T26" s="46">
        <f t="shared" si="2"/>
      </c>
      <c r="U26" s="43"/>
      <c r="V26" s="107"/>
      <c r="W26" s="138">
        <f t="shared" si="11"/>
      </c>
      <c r="X26" s="7"/>
      <c r="Y26" s="7"/>
    </row>
    <row r="27" spans="1:25" ht="14.25" customHeight="1">
      <c r="A27" s="93"/>
      <c r="B27" s="75"/>
      <c r="C27" s="43"/>
      <c r="D27" s="51"/>
      <c r="E27" s="51"/>
      <c r="F27" s="4"/>
      <c r="G27" s="4"/>
      <c r="H27" s="55"/>
      <c r="I27" s="111">
        <f t="shared" si="3"/>
      </c>
      <c r="J27" s="112">
        <f t="shared" si="4"/>
      </c>
      <c r="K27" s="112">
        <f t="shared" si="5"/>
      </c>
      <c r="L27" s="112">
        <f t="shared" si="6"/>
      </c>
      <c r="M27" s="113">
        <f t="shared" si="7"/>
      </c>
      <c r="N27" s="61">
        <f t="shared" si="8"/>
      </c>
      <c r="O27" s="63">
        <f t="shared" si="0"/>
      </c>
      <c r="P27" s="59"/>
      <c r="Q27" s="105">
        <f t="shared" si="9"/>
        <v>0</v>
      </c>
      <c r="R27" s="106">
        <f t="shared" si="10"/>
        <v>0</v>
      </c>
      <c r="S27" s="106">
        <f t="shared" si="1"/>
      </c>
      <c r="T27" s="46">
        <f t="shared" si="2"/>
      </c>
      <c r="U27" s="43"/>
      <c r="V27" s="107"/>
      <c r="W27" s="138">
        <f t="shared" si="11"/>
      </c>
      <c r="X27" s="7"/>
      <c r="Y27" s="7"/>
    </row>
    <row r="28" spans="1:25" ht="14.25" customHeight="1">
      <c r="A28" s="93"/>
      <c r="B28" s="75"/>
      <c r="C28" s="43"/>
      <c r="D28" s="51"/>
      <c r="E28" s="51"/>
      <c r="F28" s="4"/>
      <c r="G28" s="4"/>
      <c r="H28" s="55"/>
      <c r="I28" s="111">
        <f t="shared" si="3"/>
      </c>
      <c r="J28" s="112">
        <f t="shared" si="4"/>
      </c>
      <c r="K28" s="112">
        <f t="shared" si="5"/>
      </c>
      <c r="L28" s="112">
        <f t="shared" si="6"/>
      </c>
      <c r="M28" s="113">
        <f t="shared" si="7"/>
      </c>
      <c r="N28" s="61">
        <f t="shared" si="8"/>
      </c>
      <c r="O28" s="63">
        <f t="shared" si="0"/>
      </c>
      <c r="P28" s="59"/>
      <c r="Q28" s="105">
        <f t="shared" si="9"/>
        <v>0</v>
      </c>
      <c r="R28" s="106">
        <f t="shared" si="10"/>
        <v>0</v>
      </c>
      <c r="S28" s="106">
        <f t="shared" si="1"/>
      </c>
      <c r="T28" s="46">
        <f t="shared" si="2"/>
      </c>
      <c r="U28" s="43"/>
      <c r="V28" s="107"/>
      <c r="W28" s="138">
        <f t="shared" si="11"/>
      </c>
      <c r="X28" s="7"/>
      <c r="Y28" s="7"/>
    </row>
    <row r="29" spans="1:25" ht="14.25" customHeight="1">
      <c r="A29" s="93"/>
      <c r="B29" s="75"/>
      <c r="C29" s="43"/>
      <c r="D29" s="51"/>
      <c r="E29" s="51"/>
      <c r="F29" s="4"/>
      <c r="G29" s="4"/>
      <c r="H29" s="55"/>
      <c r="I29" s="111">
        <f t="shared" si="3"/>
      </c>
      <c r="J29" s="112">
        <f t="shared" si="4"/>
      </c>
      <c r="K29" s="112">
        <f t="shared" si="5"/>
      </c>
      <c r="L29" s="112">
        <f t="shared" si="6"/>
      </c>
      <c r="M29" s="113">
        <f t="shared" si="7"/>
      </c>
      <c r="N29" s="61">
        <f t="shared" si="8"/>
      </c>
      <c r="O29" s="63">
        <f t="shared" si="0"/>
      </c>
      <c r="P29" s="59"/>
      <c r="Q29" s="105">
        <f t="shared" si="9"/>
        <v>0</v>
      </c>
      <c r="R29" s="106">
        <f t="shared" si="10"/>
        <v>0</v>
      </c>
      <c r="S29" s="106">
        <f t="shared" si="1"/>
      </c>
      <c r="T29" s="46">
        <f t="shared" si="2"/>
      </c>
      <c r="U29" s="43"/>
      <c r="V29" s="107"/>
      <c r="W29" s="138">
        <f t="shared" si="11"/>
      </c>
      <c r="X29" s="7"/>
      <c r="Y29" s="7"/>
    </row>
    <row r="30" spans="1:25" ht="14.25" customHeight="1">
      <c r="A30" s="93"/>
      <c r="B30" s="75"/>
      <c r="C30" s="43"/>
      <c r="D30" s="51"/>
      <c r="E30" s="51"/>
      <c r="F30" s="4"/>
      <c r="G30" s="4"/>
      <c r="H30" s="55"/>
      <c r="I30" s="111">
        <f t="shared" si="3"/>
      </c>
      <c r="J30" s="112">
        <f t="shared" si="4"/>
      </c>
      <c r="K30" s="112">
        <f t="shared" si="5"/>
      </c>
      <c r="L30" s="112">
        <f t="shared" si="6"/>
      </c>
      <c r="M30" s="113">
        <f t="shared" si="7"/>
      </c>
      <c r="N30" s="61">
        <f t="shared" si="8"/>
      </c>
      <c r="O30" s="63">
        <f t="shared" si="0"/>
      </c>
      <c r="P30" s="59"/>
      <c r="Q30" s="105">
        <f t="shared" si="9"/>
        <v>0</v>
      </c>
      <c r="R30" s="106">
        <f t="shared" si="10"/>
        <v>0</v>
      </c>
      <c r="S30" s="106">
        <f t="shared" si="1"/>
      </c>
      <c r="T30" s="46">
        <f t="shared" si="2"/>
      </c>
      <c r="U30" s="43"/>
      <c r="V30" s="107"/>
      <c r="W30" s="138">
        <f t="shared" si="11"/>
      </c>
      <c r="X30" s="7"/>
      <c r="Y30" s="7"/>
    </row>
    <row r="31" spans="1:25" ht="12" customHeight="1">
      <c r="A31" s="93"/>
      <c r="B31" s="75"/>
      <c r="C31" s="43"/>
      <c r="D31" s="51"/>
      <c r="E31" s="51"/>
      <c r="F31" s="4"/>
      <c r="G31" s="4"/>
      <c r="H31" s="55"/>
      <c r="I31" s="111">
        <f t="shared" si="3"/>
      </c>
      <c r="J31" s="112">
        <f t="shared" si="4"/>
      </c>
      <c r="K31" s="112">
        <f t="shared" si="5"/>
      </c>
      <c r="L31" s="112">
        <f t="shared" si="6"/>
      </c>
      <c r="M31" s="113">
        <f t="shared" si="7"/>
      </c>
      <c r="N31" s="61">
        <f t="shared" si="8"/>
      </c>
      <c r="O31" s="63">
        <f t="shared" si="0"/>
      </c>
      <c r="P31" s="59"/>
      <c r="Q31" s="105">
        <f t="shared" si="9"/>
        <v>0</v>
      </c>
      <c r="R31" s="106">
        <f t="shared" si="10"/>
        <v>0</v>
      </c>
      <c r="S31" s="106">
        <f t="shared" si="1"/>
      </c>
      <c r="T31" s="46">
        <f t="shared" si="2"/>
      </c>
      <c r="U31" s="43"/>
      <c r="V31" s="107"/>
      <c r="W31" s="138">
        <f t="shared" si="11"/>
      </c>
      <c r="X31" s="7"/>
      <c r="Y31" s="7"/>
    </row>
    <row r="32" spans="1:25" ht="14.25" customHeight="1">
      <c r="A32" s="93"/>
      <c r="B32" s="75"/>
      <c r="C32" s="43"/>
      <c r="D32" s="51"/>
      <c r="E32" s="51"/>
      <c r="F32" s="4"/>
      <c r="G32" s="4"/>
      <c r="H32" s="55"/>
      <c r="I32" s="111">
        <f t="shared" si="3"/>
      </c>
      <c r="J32" s="112">
        <f t="shared" si="4"/>
      </c>
      <c r="K32" s="112">
        <f t="shared" si="5"/>
      </c>
      <c r="L32" s="112">
        <f t="shared" si="6"/>
      </c>
      <c r="M32" s="113">
        <f t="shared" si="7"/>
      </c>
      <c r="N32" s="61">
        <f t="shared" si="8"/>
      </c>
      <c r="O32" s="63">
        <f t="shared" si="0"/>
      </c>
      <c r="P32" s="59"/>
      <c r="Q32" s="105">
        <f t="shared" si="9"/>
        <v>0</v>
      </c>
      <c r="R32" s="106">
        <f t="shared" si="10"/>
        <v>0</v>
      </c>
      <c r="S32" s="106">
        <f t="shared" si="1"/>
      </c>
      <c r="T32" s="46">
        <f t="shared" si="2"/>
      </c>
      <c r="U32" s="43"/>
      <c r="V32" s="107"/>
      <c r="W32" s="138">
        <f t="shared" si="11"/>
      </c>
      <c r="X32" s="7"/>
      <c r="Y32" s="7"/>
    </row>
    <row r="33" spans="1:25" ht="11.25" customHeight="1">
      <c r="A33" s="93"/>
      <c r="B33" s="75"/>
      <c r="C33" s="43"/>
      <c r="D33" s="51"/>
      <c r="E33" s="51"/>
      <c r="F33" s="4"/>
      <c r="G33" s="4"/>
      <c r="H33" s="55"/>
      <c r="I33" s="111">
        <f t="shared" si="3"/>
      </c>
      <c r="J33" s="112">
        <f t="shared" si="4"/>
      </c>
      <c r="K33" s="112">
        <f t="shared" si="5"/>
      </c>
      <c r="L33" s="112">
        <f t="shared" si="6"/>
      </c>
      <c r="M33" s="113">
        <f t="shared" si="7"/>
      </c>
      <c r="N33" s="61">
        <f t="shared" si="8"/>
      </c>
      <c r="O33" s="63">
        <f t="shared" si="0"/>
      </c>
      <c r="P33" s="59"/>
      <c r="Q33" s="105">
        <f t="shared" si="9"/>
        <v>0</v>
      </c>
      <c r="R33" s="106">
        <f t="shared" si="10"/>
        <v>0</v>
      </c>
      <c r="S33" s="106">
        <f t="shared" si="1"/>
      </c>
      <c r="T33" s="46">
        <f t="shared" si="2"/>
      </c>
      <c r="U33" s="43"/>
      <c r="V33" s="107"/>
      <c r="W33" s="138">
        <f t="shared" si="11"/>
      </c>
      <c r="X33" s="7"/>
      <c r="Y33" s="7"/>
    </row>
    <row r="34" spans="1:25" ht="14.25" customHeight="1">
      <c r="A34" s="93"/>
      <c r="B34" s="75"/>
      <c r="C34" s="43"/>
      <c r="D34" s="51"/>
      <c r="E34" s="51"/>
      <c r="F34" s="4"/>
      <c r="G34" s="4"/>
      <c r="H34" s="55"/>
      <c r="I34" s="111">
        <f t="shared" si="3"/>
      </c>
      <c r="J34" s="112">
        <f t="shared" si="4"/>
      </c>
      <c r="K34" s="112">
        <f t="shared" si="5"/>
      </c>
      <c r="L34" s="112">
        <f t="shared" si="6"/>
      </c>
      <c r="M34" s="113">
        <f t="shared" si="7"/>
      </c>
      <c r="N34" s="61">
        <f t="shared" si="8"/>
      </c>
      <c r="O34" s="63">
        <f t="shared" si="0"/>
      </c>
      <c r="P34" s="59"/>
      <c r="Q34" s="105">
        <f t="shared" si="9"/>
        <v>0</v>
      </c>
      <c r="R34" s="106">
        <f t="shared" si="10"/>
        <v>0</v>
      </c>
      <c r="S34" s="106">
        <f t="shared" si="1"/>
      </c>
      <c r="T34" s="46">
        <f t="shared" si="2"/>
      </c>
      <c r="U34" s="43"/>
      <c r="V34" s="107"/>
      <c r="W34" s="138">
        <f t="shared" si="11"/>
      </c>
      <c r="X34" s="7"/>
      <c r="Y34" s="7"/>
    </row>
    <row r="35" spans="1:25" ht="14.25" customHeight="1">
      <c r="A35" s="93"/>
      <c r="B35" s="75"/>
      <c r="C35" s="43"/>
      <c r="D35" s="51"/>
      <c r="E35" s="51"/>
      <c r="F35" s="4"/>
      <c r="G35" s="4"/>
      <c r="H35" s="55"/>
      <c r="I35" s="111">
        <f t="shared" si="3"/>
      </c>
      <c r="J35" s="112">
        <f t="shared" si="4"/>
      </c>
      <c r="K35" s="112">
        <f t="shared" si="5"/>
      </c>
      <c r="L35" s="112">
        <f t="shared" si="6"/>
      </c>
      <c r="M35" s="113">
        <f t="shared" si="7"/>
      </c>
      <c r="N35" s="61">
        <f t="shared" si="8"/>
      </c>
      <c r="O35" s="63">
        <f t="shared" si="0"/>
      </c>
      <c r="P35" s="59"/>
      <c r="Q35" s="105">
        <f t="shared" si="9"/>
        <v>0</v>
      </c>
      <c r="R35" s="106">
        <f t="shared" si="10"/>
        <v>0</v>
      </c>
      <c r="S35" s="106">
        <f t="shared" si="1"/>
      </c>
      <c r="T35" s="46">
        <f t="shared" si="2"/>
      </c>
      <c r="U35" s="43"/>
      <c r="V35" s="107"/>
      <c r="W35" s="138">
        <f t="shared" si="11"/>
      </c>
      <c r="X35" s="7"/>
      <c r="Y35" s="7"/>
    </row>
    <row r="36" spans="1:25" ht="14.25" customHeight="1" thickBot="1">
      <c r="A36" s="94"/>
      <c r="B36" s="95"/>
      <c r="C36" s="44"/>
      <c r="D36" s="52"/>
      <c r="E36" s="52"/>
      <c r="F36" s="26"/>
      <c r="G36" s="26"/>
      <c r="H36" s="56"/>
      <c r="I36" s="129">
        <f t="shared" si="3"/>
      </c>
      <c r="J36" s="130">
        <f t="shared" si="4"/>
      </c>
      <c r="K36" s="130">
        <f t="shared" si="5"/>
      </c>
      <c r="L36" s="130">
        <f t="shared" si="6"/>
      </c>
      <c r="M36" s="131">
        <f t="shared" si="7"/>
      </c>
      <c r="N36" s="62">
        <f t="shared" si="8"/>
      </c>
      <c r="O36" s="64">
        <f t="shared" si="0"/>
      </c>
      <c r="P36" s="60"/>
      <c r="Q36" s="132">
        <f t="shared" si="9"/>
        <v>0</v>
      </c>
      <c r="R36" s="133">
        <f t="shared" si="10"/>
        <v>0</v>
      </c>
      <c r="S36" s="133">
        <f t="shared" si="1"/>
      </c>
      <c r="T36" s="47">
        <f t="shared" si="2"/>
      </c>
      <c r="U36" s="44"/>
      <c r="V36" s="134"/>
      <c r="W36" s="139">
        <f t="shared" si="11"/>
      </c>
      <c r="X36" s="7"/>
      <c r="Y36" s="7"/>
    </row>
    <row r="37" spans="1:23" s="98" customFormat="1" ht="12.75" customHeight="1">
      <c r="A37" s="120" t="str">
        <f>IF(COUNTA(A8:A36)&gt;1,COUNTA(A8:A36)&amp;" élèves",COUNTA(A8:A36)&amp;" élève")</f>
        <v>2 élèves</v>
      </c>
      <c r="B37" s="97"/>
      <c r="C37" s="88" t="s">
        <v>3</v>
      </c>
      <c r="D37" s="121">
        <f aca="true" t="shared" si="12" ref="D37:T37">IF(ISERROR(AVERAGE(D8:D36)),"",MIN(D8:D36))</f>
        <v>0.0009606481481481481</v>
      </c>
      <c r="E37" s="121">
        <f t="shared" si="12"/>
        <v>0.0024537037037037036</v>
      </c>
      <c r="F37" s="121">
        <f t="shared" si="12"/>
        <v>0.003946759259259259</v>
      </c>
      <c r="G37" s="121">
        <f t="shared" si="12"/>
        <v>0.005509259259259259</v>
      </c>
      <c r="H37" s="121">
        <f t="shared" si="12"/>
        <v>0.0062499999999999995</v>
      </c>
      <c r="I37" s="121">
        <f t="shared" si="12"/>
        <v>0.0009606481481481481</v>
      </c>
      <c r="J37" s="121">
        <f t="shared" si="12"/>
        <v>0.0014930555555555556</v>
      </c>
      <c r="K37" s="121">
        <f t="shared" si="12"/>
        <v>0.0014930555555555556</v>
      </c>
      <c r="L37" s="121">
        <f t="shared" si="12"/>
        <v>0.0015624999999999997</v>
      </c>
      <c r="M37" s="121">
        <f t="shared" si="12"/>
        <v>0.0007407407407407406</v>
      </c>
      <c r="N37" s="82">
        <f t="shared" si="12"/>
        <v>2</v>
      </c>
      <c r="O37" s="83">
        <f t="shared" si="12"/>
        <v>10.5</v>
      </c>
      <c r="P37" s="83">
        <f t="shared" si="12"/>
        <v>2</v>
      </c>
      <c r="Q37" s="83">
        <f t="shared" si="12"/>
        <v>0</v>
      </c>
      <c r="R37" s="83">
        <f t="shared" si="12"/>
        <v>0</v>
      </c>
      <c r="S37" s="83">
        <f t="shared" si="12"/>
        <v>6</v>
      </c>
      <c r="T37" s="83">
        <f t="shared" si="12"/>
        <v>1.5</v>
      </c>
      <c r="U37" s="136">
        <f>IF(ISERROR(AVERAGE(U8:U36)),"",MIN(U8:U36))</f>
        <v>500</v>
      </c>
      <c r="V37" s="83">
        <f>IF(ISERROR(AVERAGE(V8:V36)),"",MIN(V8:V36))</f>
        <v>2</v>
      </c>
      <c r="W37" s="84">
        <f>IF(ISERROR(AVERAGE(W8:W36)),"",MIN(W8:W36))</f>
        <v>18</v>
      </c>
    </row>
    <row r="38" spans="1:23" s="98" customFormat="1" ht="12.75" customHeight="1">
      <c r="A38" s="96" t="str">
        <f>IF(A37="","",IF(COUNTIF(C8:C36,"f")&gt;1,"dont    "&amp;COUNTIF(C8:C36,"f")&amp;"   filles",COUNTIF(C8:C36,"f")&amp;"  fille"))</f>
        <v>1  fille</v>
      </c>
      <c r="B38" s="99"/>
      <c r="C38" s="89" t="s">
        <v>4</v>
      </c>
      <c r="D38" s="100">
        <f aca="true" t="shared" si="13" ref="D38:T38">IF(ISERROR(AVERAGE(D8:D36)),"",AVERAGE(D8:D36))</f>
        <v>0.0009606481481481481</v>
      </c>
      <c r="E38" s="100">
        <f t="shared" si="13"/>
        <v>0.0024537037037037036</v>
      </c>
      <c r="F38" s="100">
        <f t="shared" si="13"/>
        <v>0.003946759259259259</v>
      </c>
      <c r="G38" s="100">
        <f t="shared" si="13"/>
        <v>0.005509259259259259</v>
      </c>
      <c r="H38" s="100">
        <f t="shared" si="13"/>
        <v>0.0062499999999999995</v>
      </c>
      <c r="I38" s="100">
        <f t="shared" si="13"/>
        <v>0.0009606481481481481</v>
      </c>
      <c r="J38" s="100">
        <f t="shared" si="13"/>
        <v>0.0014930555555555556</v>
      </c>
      <c r="K38" s="100">
        <f t="shared" si="13"/>
        <v>0.0014930555555555556</v>
      </c>
      <c r="L38" s="100">
        <f t="shared" si="13"/>
        <v>0.0015624999999999997</v>
      </c>
      <c r="M38" s="100">
        <f t="shared" si="13"/>
        <v>0.0007407407407407406</v>
      </c>
      <c r="N38" s="82">
        <f t="shared" si="13"/>
        <v>2</v>
      </c>
      <c r="O38" s="83">
        <f t="shared" si="13"/>
        <v>10.5</v>
      </c>
      <c r="P38" s="83">
        <f t="shared" si="13"/>
        <v>2</v>
      </c>
      <c r="Q38" s="83">
        <f t="shared" si="13"/>
        <v>2.394636015325656E-06</v>
      </c>
      <c r="R38" s="83">
        <f t="shared" si="13"/>
        <v>2.394636015325656E-06</v>
      </c>
      <c r="S38" s="83">
        <f t="shared" si="13"/>
        <v>6</v>
      </c>
      <c r="T38" s="83">
        <f t="shared" si="13"/>
        <v>1.5</v>
      </c>
      <c r="U38" s="136">
        <f>IF(ISERROR(AVERAGE(U8:U36)),"",AVERAGE(U8:U36))</f>
        <v>500</v>
      </c>
      <c r="V38" s="83">
        <f>IF(ISERROR(AVERAGE(V8:V36)),"",AVERAGE(V8:V36))</f>
        <v>2</v>
      </c>
      <c r="W38" s="84">
        <f>IF(ISERROR(AVERAGE(W8:W36)),"",AVERAGE(W8:W36))</f>
        <v>18</v>
      </c>
    </row>
    <row r="39" spans="1:23" s="98" customFormat="1" ht="12.75" customHeight="1" thickBot="1">
      <c r="A39" s="99"/>
      <c r="B39" s="99"/>
      <c r="C39" s="90" t="s">
        <v>5</v>
      </c>
      <c r="D39" s="101">
        <f aca="true" t="shared" si="14" ref="D39:T39">IF(ISERROR(AVERAGE(D8:D36)),"",MAX(D8:D36))</f>
        <v>0.0009606481481481481</v>
      </c>
      <c r="E39" s="101">
        <f t="shared" si="14"/>
        <v>0.0024537037037037036</v>
      </c>
      <c r="F39" s="101">
        <f t="shared" si="14"/>
        <v>0.003946759259259259</v>
      </c>
      <c r="G39" s="101">
        <f t="shared" si="14"/>
        <v>0.005509259259259259</v>
      </c>
      <c r="H39" s="101">
        <f t="shared" si="14"/>
        <v>0.0062499999999999995</v>
      </c>
      <c r="I39" s="101">
        <f t="shared" si="14"/>
        <v>0.0009606481481481481</v>
      </c>
      <c r="J39" s="101">
        <f t="shared" si="14"/>
        <v>0.0014930555555555556</v>
      </c>
      <c r="K39" s="101">
        <f t="shared" si="14"/>
        <v>0.0014930555555555556</v>
      </c>
      <c r="L39" s="101">
        <f t="shared" si="14"/>
        <v>0.0015624999999999997</v>
      </c>
      <c r="M39" s="101">
        <f t="shared" si="14"/>
        <v>0.0007407407407407406</v>
      </c>
      <c r="N39" s="85">
        <f t="shared" si="14"/>
        <v>2</v>
      </c>
      <c r="O39" s="86">
        <f t="shared" si="14"/>
        <v>10.5</v>
      </c>
      <c r="P39" s="86">
        <f t="shared" si="14"/>
        <v>2</v>
      </c>
      <c r="Q39" s="86">
        <f t="shared" si="14"/>
        <v>6.944444444444402E-05</v>
      </c>
      <c r="R39" s="86">
        <f t="shared" si="14"/>
        <v>6.944444444444402E-05</v>
      </c>
      <c r="S39" s="86">
        <f t="shared" si="14"/>
        <v>6</v>
      </c>
      <c r="T39" s="86">
        <f t="shared" si="14"/>
        <v>1.5</v>
      </c>
      <c r="U39" s="137">
        <f>IF(ISERROR(AVERAGE(U8:U36)),"",MAX(U8:U36))</f>
        <v>500</v>
      </c>
      <c r="V39" s="86">
        <f>IF(ISERROR(AVERAGE(V8:V36)),"",MAX(V8:V36))</f>
        <v>2</v>
      </c>
      <c r="W39" s="87">
        <f>IF(ISERROR(AVERAGE(W8:W36)),"",MAX(W8:W36))</f>
        <v>18</v>
      </c>
    </row>
    <row r="40" spans="15:25" ht="16.5" customHeight="1">
      <c r="O40" s="8"/>
      <c r="Q40" s="7"/>
      <c r="R40" s="8"/>
      <c r="Y40" s="7"/>
    </row>
    <row r="41" spans="1:32" ht="15.75" customHeight="1">
      <c r="A41" s="22"/>
      <c r="B41" s="31"/>
      <c r="C41" s="3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10"/>
      <c r="R41" s="9"/>
      <c r="S41" s="10"/>
      <c r="T41" s="10"/>
      <c r="U41" s="10"/>
      <c r="V41" s="10"/>
      <c r="W41" s="10"/>
      <c r="X41" s="10"/>
      <c r="Y41" s="10"/>
      <c r="Z41" s="9"/>
      <c r="AA41" s="9"/>
      <c r="AB41" s="9"/>
      <c r="AC41" s="9"/>
      <c r="AD41" s="9"/>
      <c r="AE41" s="9"/>
      <c r="AF41" s="9"/>
    </row>
    <row r="42" spans="1:32" ht="16.5" customHeight="1">
      <c r="A42" s="22"/>
      <c r="B42" s="21"/>
      <c r="C42" s="29"/>
      <c r="D42" s="21"/>
      <c r="E42" s="21"/>
      <c r="F42" s="21"/>
      <c r="G42" s="21"/>
      <c r="H42" s="33"/>
      <c r="I42" s="33"/>
      <c r="J42" s="33"/>
      <c r="K42" s="33"/>
      <c r="L42" s="33"/>
      <c r="M42" s="33"/>
      <c r="N42" s="21"/>
      <c r="O42" s="21"/>
      <c r="P42" s="29"/>
      <c r="Q42" s="12"/>
      <c r="R42" s="11"/>
      <c r="S42" s="12"/>
      <c r="T42" s="12"/>
      <c r="U42" s="12"/>
      <c r="V42" s="12"/>
      <c r="W42" s="12"/>
      <c r="X42" s="12"/>
      <c r="Y42" s="12"/>
      <c r="Z42" s="11"/>
      <c r="AA42" s="13"/>
      <c r="AB42" s="11"/>
      <c r="AC42" s="13"/>
      <c r="AD42" s="11"/>
      <c r="AE42" s="11"/>
      <c r="AF42" s="11"/>
    </row>
    <row r="43" spans="1:32" ht="16.5" customHeight="1">
      <c r="A43" s="30"/>
      <c r="B43" s="21"/>
      <c r="C43" s="2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2"/>
      <c r="Q43" s="12"/>
      <c r="R43" s="11"/>
      <c r="S43" s="12"/>
      <c r="T43" s="12"/>
      <c r="U43" s="12"/>
      <c r="V43" s="12"/>
      <c r="W43" s="12"/>
      <c r="X43" s="12"/>
      <c r="Y43" s="12"/>
      <c r="Z43" s="11"/>
      <c r="AA43" s="11"/>
      <c r="AB43" s="11"/>
      <c r="AC43" s="11"/>
      <c r="AD43" s="11"/>
      <c r="AE43" s="11"/>
      <c r="AF43" s="11"/>
    </row>
    <row r="44" ht="16.5" customHeight="1"/>
    <row r="45" ht="16.5" customHeight="1"/>
    <row r="46" spans="1:14" ht="16.5" customHeight="1">
      <c r="A46" s="14"/>
      <c r="B46" s="14"/>
      <c r="C46" s="2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6.5" customHeight="1">
      <c r="A47" s="14"/>
      <c r="B47" s="14"/>
      <c r="C47" s="2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9" ht="12.75" hidden="1"/>
    <row r="50" ht="12.75" hidden="1"/>
    <row r="51" ht="12.75" hidden="1"/>
    <row r="52" ht="12.75" hidden="1"/>
    <row r="53" ht="12.75" hidden="1"/>
    <row r="54" ht="12.75" hidden="1"/>
    <row r="55" spans="1:3" ht="12.75" hidden="1">
      <c r="A55" s="15" t="s">
        <v>6</v>
      </c>
      <c r="B55" s="15" t="s">
        <v>16</v>
      </c>
      <c r="C55" s="15" t="s">
        <v>7</v>
      </c>
    </row>
    <row r="56" spans="1:3" ht="12.75" hidden="1">
      <c r="A56" s="16">
        <v>0.020833333333333332</v>
      </c>
      <c r="B56" s="17">
        <v>0</v>
      </c>
      <c r="C56" s="16">
        <v>0.020833333333333332</v>
      </c>
    </row>
    <row r="57" spans="1:3" ht="12.75" hidden="1">
      <c r="A57" s="16">
        <v>0.010590277777777777</v>
      </c>
      <c r="B57" s="18">
        <v>1</v>
      </c>
      <c r="C57" s="16">
        <v>0.009606481481481481</v>
      </c>
    </row>
    <row r="58" spans="1:3" ht="12.75" customHeight="1" hidden="1">
      <c r="A58" s="16">
        <v>0.010300925925925927</v>
      </c>
      <c r="B58" s="18">
        <v>1.5</v>
      </c>
      <c r="C58" s="16">
        <v>0.009317129629629628</v>
      </c>
    </row>
    <row r="59" spans="1:3" ht="12.75" hidden="1">
      <c r="A59" s="16">
        <v>0.010011574074074074</v>
      </c>
      <c r="B59" s="18">
        <v>2</v>
      </c>
      <c r="C59" s="16">
        <v>0.00902777777777778</v>
      </c>
    </row>
    <row r="60" spans="1:3" ht="12.75" hidden="1">
      <c r="A60" s="16">
        <v>0.009722222222222222</v>
      </c>
      <c r="B60" s="18">
        <v>2.5</v>
      </c>
      <c r="C60" s="16">
        <v>0.008796296296296297</v>
      </c>
    </row>
    <row r="61" spans="1:3" ht="12.75" hidden="1">
      <c r="A61" s="16">
        <v>0.00949074074074074</v>
      </c>
      <c r="B61" s="18">
        <v>3</v>
      </c>
      <c r="C61" s="16">
        <v>0.008564814814814815</v>
      </c>
    </row>
    <row r="62" spans="1:3" ht="12.75" hidden="1">
      <c r="A62" s="16">
        <v>0.00925925925925926</v>
      </c>
      <c r="B62" s="18">
        <v>3.5</v>
      </c>
      <c r="C62" s="16">
        <v>0.00833333333333333</v>
      </c>
    </row>
    <row r="63" spans="1:3" ht="12.75" hidden="1">
      <c r="A63" s="16">
        <v>0.009027777777777779</v>
      </c>
      <c r="B63" s="18">
        <v>4</v>
      </c>
      <c r="C63" s="16">
        <v>0.008159722222222223</v>
      </c>
    </row>
    <row r="64" spans="1:3" ht="12.75" hidden="1">
      <c r="A64" s="16">
        <v>0.008854166666666666</v>
      </c>
      <c r="B64" s="18">
        <v>4.5</v>
      </c>
      <c r="C64" s="16">
        <v>0.007986111111111112</v>
      </c>
    </row>
    <row r="65" spans="1:3" ht="12.75" hidden="1">
      <c r="A65" s="16">
        <v>0.008680555555555556</v>
      </c>
      <c r="B65" s="18">
        <v>5</v>
      </c>
      <c r="C65" s="16">
        <v>0.0078125</v>
      </c>
    </row>
    <row r="66" spans="1:3" ht="12.75" hidden="1">
      <c r="A66" s="16">
        <v>0.008506944444444444</v>
      </c>
      <c r="B66" s="18">
        <v>5.5</v>
      </c>
      <c r="C66" s="16">
        <v>0.00763888888888889</v>
      </c>
    </row>
    <row r="67" spans="1:3" ht="12.75" hidden="1">
      <c r="A67" s="16">
        <v>0.008333333333333333</v>
      </c>
      <c r="B67" s="18">
        <v>6</v>
      </c>
      <c r="C67" s="16">
        <v>0.00746527777777778</v>
      </c>
    </row>
    <row r="68" spans="1:3" ht="12.75" hidden="1">
      <c r="A68" s="16">
        <v>0.008194444444444445</v>
      </c>
      <c r="B68" s="18">
        <v>6.5</v>
      </c>
      <c r="C68" s="16">
        <v>0.00729166666666667</v>
      </c>
    </row>
    <row r="69" spans="1:3" ht="12.75" hidden="1">
      <c r="A69" s="16">
        <v>0.008055555555555555</v>
      </c>
      <c r="B69" s="18">
        <v>7</v>
      </c>
      <c r="C69" s="16">
        <v>0.007152777777777779</v>
      </c>
    </row>
    <row r="70" spans="1:3" ht="12.75" hidden="1">
      <c r="A70" s="16">
        <v>0.007916666666666667</v>
      </c>
      <c r="B70" s="18">
        <v>7.5</v>
      </c>
      <c r="C70" s="16">
        <v>0.007013888888888889</v>
      </c>
    </row>
    <row r="71" spans="1:3" ht="12.75" hidden="1">
      <c r="A71" s="16">
        <v>0.007777777777777777</v>
      </c>
      <c r="B71" s="18">
        <v>8</v>
      </c>
      <c r="C71" s="16">
        <v>0.006875</v>
      </c>
    </row>
    <row r="72" spans="1:3" ht="12.75" hidden="1">
      <c r="A72" s="16">
        <v>0.007638888888888889</v>
      </c>
      <c r="B72" s="18">
        <v>8.5</v>
      </c>
      <c r="C72" s="16">
        <v>0.006759259259259259</v>
      </c>
    </row>
    <row r="73" spans="1:3" ht="12.75" hidden="1">
      <c r="A73" s="16">
        <v>0.007500000000000001</v>
      </c>
      <c r="B73" s="18">
        <v>9</v>
      </c>
      <c r="C73" s="16">
        <v>0.006643518518518518</v>
      </c>
    </row>
    <row r="74" spans="1:3" ht="12.75" hidden="1">
      <c r="A74" s="16">
        <v>0.007372685185185186</v>
      </c>
      <c r="B74" s="18">
        <v>9.5</v>
      </c>
      <c r="C74" s="16">
        <v>0.006527777777777778</v>
      </c>
    </row>
    <row r="75" spans="1:3" ht="12.75" hidden="1">
      <c r="A75" s="16">
        <v>0.007245370370370371</v>
      </c>
      <c r="B75" s="18">
        <v>10</v>
      </c>
      <c r="C75" s="16">
        <v>0.006412037037037036</v>
      </c>
    </row>
    <row r="76" spans="1:3" ht="12.75" hidden="1">
      <c r="A76" s="16">
        <v>0.007118055555555555</v>
      </c>
      <c r="B76" s="18">
        <v>10.5</v>
      </c>
      <c r="C76" s="16">
        <v>0.006296296296296296</v>
      </c>
    </row>
    <row r="77" spans="1:3" ht="12.75" hidden="1">
      <c r="A77" s="16">
        <v>0.007002314814814815</v>
      </c>
      <c r="B77" s="18">
        <v>11</v>
      </c>
      <c r="C77" s="16">
        <v>0.006203703703703704</v>
      </c>
    </row>
    <row r="78" spans="1:3" ht="12.75" hidden="1">
      <c r="A78" s="16">
        <v>0.006886574074074074</v>
      </c>
      <c r="B78" s="18">
        <v>11.5</v>
      </c>
      <c r="C78" s="16">
        <v>0.006111111111111111</v>
      </c>
    </row>
    <row r="79" spans="1:3" ht="12.75" hidden="1">
      <c r="A79" s="16">
        <v>0.0067708333333333336</v>
      </c>
      <c r="B79" s="18">
        <v>12</v>
      </c>
      <c r="C79" s="16">
        <v>0.006018518518518518</v>
      </c>
    </row>
    <row r="80" spans="1:3" ht="12.75" hidden="1">
      <c r="A80" s="173" t="s">
        <v>17</v>
      </c>
      <c r="B80" s="173"/>
      <c r="C80" s="7"/>
    </row>
    <row r="81" spans="1:3" ht="15" hidden="1">
      <c r="A81" s="19" t="s">
        <v>15</v>
      </c>
      <c r="B81" s="19" t="s">
        <v>16</v>
      </c>
      <c r="C81" s="7"/>
    </row>
    <row r="82" spans="1:3" ht="15" hidden="1">
      <c r="A82" s="35">
        <v>-10</v>
      </c>
      <c r="B82" s="38">
        <v>2</v>
      </c>
      <c r="C82" s="7"/>
    </row>
    <row r="83" spans="1:3" ht="12.75" hidden="1">
      <c r="A83" s="36">
        <v>4.000001</v>
      </c>
      <c r="B83" s="39">
        <v>1.5</v>
      </c>
      <c r="C83" s="7"/>
    </row>
    <row r="84" spans="1:3" ht="12.75" hidden="1">
      <c r="A84" s="37">
        <v>6.000001</v>
      </c>
      <c r="B84" s="39">
        <v>1</v>
      </c>
      <c r="C84" s="7"/>
    </row>
    <row r="85" spans="1:3" ht="12.75" hidden="1">
      <c r="A85" s="37">
        <v>8.000001</v>
      </c>
      <c r="B85" s="39">
        <v>0.5</v>
      </c>
      <c r="C85" s="7"/>
    </row>
    <row r="86" spans="1:3" ht="12.75" hidden="1">
      <c r="A86" s="37">
        <v>10.000001</v>
      </c>
      <c r="B86" s="39">
        <v>0</v>
      </c>
      <c r="C86" s="7"/>
    </row>
    <row r="87" spans="1:3" ht="12.75" hidden="1">
      <c r="A87" s="8"/>
      <c r="B87" s="8"/>
      <c r="C87" s="7"/>
    </row>
    <row r="88" spans="2:3" ht="12.75" hidden="1">
      <c r="B88" s="8"/>
      <c r="C88" s="7"/>
    </row>
    <row r="89" spans="8:13" ht="12.75" hidden="1">
      <c r="H89" s="8"/>
      <c r="I89" s="8"/>
      <c r="J89" s="8"/>
      <c r="K89" s="8"/>
      <c r="L89" s="8"/>
      <c r="M89" s="8"/>
    </row>
    <row r="90" spans="8:13" ht="12.75">
      <c r="H90" s="8"/>
      <c r="I90" s="8"/>
      <c r="J90" s="8"/>
      <c r="K90" s="8"/>
      <c r="L90" s="8"/>
      <c r="M90" s="8"/>
    </row>
    <row r="91" spans="8:13" ht="12.75">
      <c r="H91" s="8"/>
      <c r="I91" s="8"/>
      <c r="J91" s="8"/>
      <c r="K91" s="8"/>
      <c r="L91" s="8"/>
      <c r="M91" s="8"/>
    </row>
    <row r="92" spans="8:13" ht="12.75">
      <c r="H92" s="8"/>
      <c r="I92" s="8"/>
      <c r="J92" s="8"/>
      <c r="K92" s="8"/>
      <c r="L92" s="8"/>
      <c r="M92" s="8"/>
    </row>
    <row r="93" spans="8:13" ht="12.75">
      <c r="H93" s="8"/>
      <c r="I93" s="8"/>
      <c r="J93" s="8"/>
      <c r="K93" s="8"/>
      <c r="L93" s="8"/>
      <c r="M93" s="8"/>
    </row>
  </sheetData>
  <sheetProtection password="C6FA" sheet="1" selectLockedCells="1"/>
  <mergeCells count="23">
    <mergeCell ref="A80:B80"/>
    <mergeCell ref="M6:M7"/>
    <mergeCell ref="L6:L7"/>
    <mergeCell ref="B1:H1"/>
    <mergeCell ref="C6:C7"/>
    <mergeCell ref="J6:J7"/>
    <mergeCell ref="I6:I7"/>
    <mergeCell ref="P1:W1"/>
    <mergeCell ref="T3:W3"/>
    <mergeCell ref="T4:W4"/>
    <mergeCell ref="B6:B7"/>
    <mergeCell ref="K6:K7"/>
    <mergeCell ref="A2:H2"/>
    <mergeCell ref="A4:B4"/>
    <mergeCell ref="A5:W5"/>
    <mergeCell ref="U6:U7"/>
    <mergeCell ref="AD2:AF2"/>
    <mergeCell ref="A3:B3"/>
    <mergeCell ref="AD4:AF4"/>
    <mergeCell ref="W6:W7"/>
    <mergeCell ref="A6:A7"/>
    <mergeCell ref="F3:O3"/>
    <mergeCell ref="F4:O4"/>
  </mergeCells>
  <dataValidations count="5">
    <dataValidation allowBlank="1" showErrorMessage="1" promptTitle="             Saisie simplifiée :" prompt="           _________________&#10;&#10;          Ecrire les performances&#10;      comme en valeurs décimales.&#10;&#10;Exemple :&#10;&#10; pour  1 minute et  50 secondes,&#10;              frapper 1,50&#10;                     ou  1.50&#10;suivant la configuration de votre clavier.&#10; &#10;." sqref="V7 N7:T7"/>
    <dataValidation allowBlank="1" showInputMessage="1" showErrorMessage="1" promptTitle="*      Note sur 20 pts      *" prompt="            Note finale" sqref="W6"/>
    <dataValidation allowBlank="1" showInputMessage="1" showErrorMessage="1" promptTitle="     Inscrire  F  ou  G" prompt="&#10;   Saisie indispensable&#10;     pour différencier&#10;       les barèmes" sqref="C6"/>
    <dataValidation type="textLength" allowBlank="1" showInputMessage="1" showErrorMessage="1" errorTitle="--------- ATTENTION ----------" error="Ne rien inscrire dans cette cellule qui contient une formule." sqref="A37 C37:W39">
      <formula1>0</formula1>
      <formula2>0</formula2>
    </dataValidation>
    <dataValidation type="list" allowBlank="1" showInputMessage="1" showErrorMessage="1" sqref="C8:C36">
      <formula1>"F,G"</formula1>
    </dataValidation>
  </dataValidations>
  <hyperlinks>
    <hyperlink ref="A6" location="A7" tooltip="Cliquer ici pour faire remonter jusqu'au premier de la liste" display="NOMS"/>
  </hyperlinks>
  <printOptions horizontalCentered="1"/>
  <pageMargins left="0.2362204724409449" right="0.2362204724409449" top="0.29" bottom="0.29" header="0.31496062992125984" footer="0.31496062992125984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Académie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Demi-fond bac 2008</dc:subject>
  <dc:creator>laurent garnaud</dc:creator>
  <cp:keywords/>
  <dc:description/>
  <cp:lastModifiedBy>Augusste Perret</cp:lastModifiedBy>
  <cp:lastPrinted>2013-03-07T22:55:01Z</cp:lastPrinted>
  <dcterms:created xsi:type="dcterms:W3CDTF">2000-09-07T13:17:03Z</dcterms:created>
  <dcterms:modified xsi:type="dcterms:W3CDTF">2013-03-07T22:55:40Z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