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0" yWindow="-270" windowWidth="20085" windowHeight="11760" tabRatio="500"/>
  </bookViews>
  <sheets>
    <sheet name="Candidat n°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3" i="1" l="1"/>
  <c r="D75" i="1"/>
  <c r="D83" i="1"/>
  <c r="D82" i="1"/>
  <c r="D81" i="1"/>
  <c r="D79" i="1"/>
  <c r="D78" i="1"/>
  <c r="D77" i="1"/>
  <c r="D76" i="1"/>
  <c r="L49" i="1"/>
  <c r="L50" i="1"/>
  <c r="L38" i="1"/>
  <c r="L48" i="1" l="1"/>
  <c r="L63" i="1" l="1"/>
  <c r="L62" i="1" s="1"/>
  <c r="O63" i="1"/>
  <c r="I63" i="1" s="1"/>
  <c r="M63" i="1"/>
  <c r="M62" i="1" s="1"/>
  <c r="K63" i="1"/>
  <c r="K61" i="1"/>
  <c r="L61" i="1"/>
  <c r="L60" i="1"/>
  <c r="L59" i="1" s="1"/>
  <c r="O61" i="1"/>
  <c r="M61" i="1"/>
  <c r="I61" i="1"/>
  <c r="O60" i="1"/>
  <c r="I60" i="1" s="1"/>
  <c r="M60" i="1"/>
  <c r="M59" i="1" s="1"/>
  <c r="O58" i="1"/>
  <c r="M58" i="1"/>
  <c r="M57" i="1" s="1"/>
  <c r="L58" i="1"/>
  <c r="L57" i="1" s="1"/>
  <c r="K58" i="1"/>
  <c r="I58" i="1"/>
  <c r="L56" i="1"/>
  <c r="L55" i="1" s="1"/>
  <c r="K56" i="1"/>
  <c r="O56" i="1"/>
  <c r="M56" i="1"/>
  <c r="M55" i="1" s="1"/>
  <c r="I56" i="1"/>
  <c r="L53" i="1"/>
  <c r="L54" i="1"/>
  <c r="L52" i="1"/>
  <c r="L51" i="1" s="1"/>
  <c r="K54" i="1"/>
  <c r="O54" i="1"/>
  <c r="I54" i="1" s="1"/>
  <c r="M54" i="1"/>
  <c r="O53" i="1"/>
  <c r="M53" i="1"/>
  <c r="I53" i="1"/>
  <c r="O52" i="1"/>
  <c r="I52" i="1" s="1"/>
  <c r="M52" i="1"/>
  <c r="M51" i="1" s="1"/>
  <c r="K50" i="1"/>
  <c r="O50" i="1"/>
  <c r="I50" i="1" s="1"/>
  <c r="M50" i="1"/>
  <c r="O49" i="1"/>
  <c r="M49" i="1"/>
  <c r="M48" i="1" s="1"/>
  <c r="P48" i="1" s="1"/>
  <c r="I49" i="1"/>
  <c r="P51" i="1" l="1"/>
  <c r="D80" i="1" s="1"/>
  <c r="P59" i="1"/>
  <c r="P57" i="1"/>
  <c r="P55" i="1"/>
  <c r="L45" i="1"/>
  <c r="L46" i="1"/>
  <c r="L47" i="1"/>
  <c r="L44" i="1"/>
  <c r="K47" i="1"/>
  <c r="O47" i="1"/>
  <c r="I47" i="1" s="1"/>
  <c r="M47" i="1"/>
  <c r="O46" i="1"/>
  <c r="M46" i="1"/>
  <c r="I46" i="1"/>
  <c r="O45" i="1"/>
  <c r="I45" i="1" s="1"/>
  <c r="M45" i="1"/>
  <c r="O44" i="1"/>
  <c r="M44" i="1"/>
  <c r="M43" i="1" s="1"/>
  <c r="I44" i="1"/>
  <c r="L40" i="1"/>
  <c r="L41" i="1"/>
  <c r="L42" i="1"/>
  <c r="L39" i="1"/>
  <c r="K42" i="1"/>
  <c r="O42" i="1"/>
  <c r="M42" i="1"/>
  <c r="I42" i="1"/>
  <c r="O41" i="1"/>
  <c r="I41" i="1" s="1"/>
  <c r="M41" i="1"/>
  <c r="O40" i="1"/>
  <c r="I40" i="1" s="1"/>
  <c r="M40" i="1"/>
  <c r="O39" i="1"/>
  <c r="I39" i="1" s="1"/>
  <c r="M39" i="1"/>
  <c r="M38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22" i="1"/>
  <c r="K37" i="1"/>
  <c r="O37" i="1"/>
  <c r="I37" i="1" s="1"/>
  <c r="M37" i="1"/>
  <c r="O36" i="1"/>
  <c r="I36" i="1" s="1"/>
  <c r="M36" i="1"/>
  <c r="O35" i="1"/>
  <c r="I35" i="1" s="1"/>
  <c r="M35" i="1"/>
  <c r="O34" i="1"/>
  <c r="I34" i="1" s="1"/>
  <c r="M34" i="1"/>
  <c r="O33" i="1"/>
  <c r="I33" i="1" s="1"/>
  <c r="M33" i="1"/>
  <c r="O32" i="1"/>
  <c r="I32" i="1" s="1"/>
  <c r="M32" i="1"/>
  <c r="O31" i="1"/>
  <c r="I31" i="1" s="1"/>
  <c r="M31" i="1"/>
  <c r="O30" i="1"/>
  <c r="I30" i="1" s="1"/>
  <c r="M30" i="1"/>
  <c r="O29" i="1"/>
  <c r="I29" i="1" s="1"/>
  <c r="M29" i="1"/>
  <c r="O28" i="1"/>
  <c r="I28" i="1" s="1"/>
  <c r="M28" i="1"/>
  <c r="O27" i="1"/>
  <c r="I27" i="1" s="1"/>
  <c r="M27" i="1"/>
  <c r="O26" i="1"/>
  <c r="I26" i="1" s="1"/>
  <c r="M26" i="1"/>
  <c r="O25" i="1"/>
  <c r="I25" i="1" s="1"/>
  <c r="M25" i="1"/>
  <c r="O24" i="1"/>
  <c r="I24" i="1" s="1"/>
  <c r="M24" i="1"/>
  <c r="O23" i="1"/>
  <c r="I23" i="1" s="1"/>
  <c r="M23" i="1"/>
  <c r="O22" i="1"/>
  <c r="I22" i="1" s="1"/>
  <c r="M22" i="1"/>
  <c r="M21" i="1" s="1"/>
  <c r="L19" i="1"/>
  <c r="L20" i="1"/>
  <c r="L18" i="1"/>
  <c r="L17" i="1" s="1"/>
  <c r="K20" i="1"/>
  <c r="O20" i="1"/>
  <c r="I20" i="1" s="1"/>
  <c r="M20" i="1"/>
  <c r="O19" i="1"/>
  <c r="I19" i="1" s="1"/>
  <c r="M19" i="1"/>
  <c r="O18" i="1"/>
  <c r="I18" i="1" s="1"/>
  <c r="M18" i="1"/>
  <c r="M17" i="1" s="1"/>
  <c r="L16" i="1"/>
  <c r="L15" i="1" s="1"/>
  <c r="M16" i="1"/>
  <c r="M15" i="1" s="1"/>
  <c r="O16" i="1"/>
  <c r="I16" i="1" s="1"/>
  <c r="K16" i="1"/>
  <c r="L5" i="1"/>
  <c r="L6" i="1"/>
  <c r="L7" i="1"/>
  <c r="L8" i="1"/>
  <c r="L9" i="1"/>
  <c r="L10" i="1"/>
  <c r="L11" i="1"/>
  <c r="L12" i="1"/>
  <c r="L13" i="1"/>
  <c r="L14" i="1"/>
  <c r="L4" i="1"/>
  <c r="K14" i="1"/>
  <c r="O5" i="1"/>
  <c r="I5" i="1" s="1"/>
  <c r="O6" i="1"/>
  <c r="I6" i="1" s="1"/>
  <c r="O7" i="1"/>
  <c r="I7" i="1" s="1"/>
  <c r="O8" i="1"/>
  <c r="I8" i="1" s="1"/>
  <c r="O9" i="1"/>
  <c r="I9" i="1" s="1"/>
  <c r="O10" i="1"/>
  <c r="I10" i="1" s="1"/>
  <c r="O11" i="1"/>
  <c r="I11" i="1" s="1"/>
  <c r="O12" i="1"/>
  <c r="I12" i="1" s="1"/>
  <c r="O13" i="1"/>
  <c r="I13" i="1" s="1"/>
  <c r="O14" i="1"/>
  <c r="I14" i="1" s="1"/>
  <c r="M5" i="1"/>
  <c r="M6" i="1"/>
  <c r="M7" i="1"/>
  <c r="M8" i="1"/>
  <c r="M9" i="1"/>
  <c r="M10" i="1"/>
  <c r="M11" i="1"/>
  <c r="M12" i="1"/>
  <c r="M13" i="1"/>
  <c r="M14" i="1"/>
  <c r="O4" i="1"/>
  <c r="I4" i="1" s="1"/>
  <c r="M4" i="1"/>
  <c r="M3" i="1" s="1"/>
  <c r="L43" i="1" l="1"/>
  <c r="P43" i="1"/>
  <c r="P38" i="1"/>
  <c r="L21" i="1"/>
  <c r="P21" i="1"/>
  <c r="P17" i="1"/>
  <c r="P15" i="1"/>
  <c r="D74" i="1" s="1"/>
  <c r="L3" i="1"/>
  <c r="P3" i="1" s="1"/>
  <c r="P62" i="1" l="1"/>
  <c r="D84" i="1" s="1"/>
  <c r="E66" i="1"/>
  <c r="E68" i="1" s="1"/>
  <c r="E70" i="1" s="1"/>
</calcChain>
</file>

<file path=xl/sharedStrings.xml><?xml version="1.0" encoding="utf-8"?>
<sst xmlns="http://schemas.openxmlformats.org/spreadsheetml/2006/main" count="186" uniqueCount="118">
  <si>
    <t>poids</t>
  </si>
  <si>
    <t>Questions</t>
  </si>
  <si>
    <t>x</t>
  </si>
  <si>
    <t xml:space="preserve"> A1.1</t>
  </si>
  <si>
    <t xml:space="preserve"> A1.7</t>
  </si>
  <si>
    <t>B1.1</t>
  </si>
  <si>
    <t>B1.2</t>
  </si>
  <si>
    <t>C1.3.Décoder les documents relatifs à tout ou partie d'un ouvrage</t>
  </si>
  <si>
    <t>Le nombre d'éléments indiqué est conforme aux prescriptions du CCTP</t>
  </si>
  <si>
    <t>B4.2</t>
  </si>
  <si>
    <t>D1.1</t>
  </si>
  <si>
    <t>D1.2</t>
  </si>
  <si>
    <t>D1.3</t>
  </si>
  <si>
    <t>D1.4</t>
  </si>
  <si>
    <t>D1.5</t>
  </si>
  <si>
    <t>La puissance des convecteurs correspond aux prescriptions du CCTP</t>
  </si>
  <si>
    <t>Le type d'alimentation et l'intensité absorbée est juste pour chaque chargeur</t>
  </si>
  <si>
    <t>Le nombre total de type de chargeur et la répartition des chargeurs par phase est juste</t>
  </si>
  <si>
    <t>La valeur du taux de charge est juste</t>
  </si>
  <si>
    <t>Le relevé des valeurs de Ir et du cran Isd permet la détermination de la valeur du déclenchement magnétique</t>
  </si>
  <si>
    <t>Le nombre de luminaires indiqué est conforme a la description de l'installation</t>
  </si>
  <si>
    <t>Les caractéristiques techniques des luminaires sont reportées avec justesse et sans omissions</t>
  </si>
  <si>
    <t>C1.5.Interpréter un planning d’intervention</t>
  </si>
  <si>
    <t>Le nombre d'heure, pour chaque tâche, est correctement complété dans la continuité du planning proposé</t>
  </si>
  <si>
    <t>D2.4</t>
  </si>
  <si>
    <t>D2.1</t>
  </si>
  <si>
    <t>D2.2</t>
  </si>
  <si>
    <t>D2.3</t>
  </si>
  <si>
    <t>C1.6.Collecter les divers éléments de déroulement des travaux</t>
  </si>
  <si>
    <t>C2.1.Traduire en solutions techniques les besoins du client</t>
  </si>
  <si>
    <t>A1.2</t>
  </si>
  <si>
    <t>A1.3</t>
  </si>
  <si>
    <t>A1.4</t>
  </si>
  <si>
    <t>A1.5</t>
  </si>
  <si>
    <t>A1.8</t>
  </si>
  <si>
    <t>A1.9</t>
  </si>
  <si>
    <t>A1.11</t>
  </si>
  <si>
    <t>A1.12</t>
  </si>
  <si>
    <t>B1.3</t>
  </si>
  <si>
    <t>B1.4</t>
  </si>
  <si>
    <t>B2.2</t>
  </si>
  <si>
    <t>D1.6</t>
  </si>
  <si>
    <t>D1.7</t>
  </si>
  <si>
    <t>Le nombre prévus de chaque référence de luminaires est juste</t>
  </si>
  <si>
    <t>L'implantation proposée est justifiée au regard des carcatéristiques techniques des luminaires</t>
  </si>
  <si>
    <t>Les valeurs indiquées traduisent avec justesse le taux de charge de chaque canalis</t>
  </si>
  <si>
    <t>L'intensité totale par phase, pour le canalis n°2 est déterminée avec justesse et correspond aux besoins de l'installation</t>
  </si>
  <si>
    <t>L'intensité par phase, pour chaque chargeur est déterminée avec justesse et correspond aux besoins de l'installation</t>
  </si>
  <si>
    <t>La solution technique proposée est juste et pertinente</t>
  </si>
  <si>
    <t>Le choix du cable prend en compte : le type U1000RO2V,l'organisation du câblage,un nombre de conducteurs choisi au plus juste</t>
  </si>
  <si>
    <t>Les justifications font apparaitre la conformité du choix du câble vis-à-vis des caractéristiques de l'alimentation du local de pause</t>
  </si>
  <si>
    <t>Le type de câble sélectionné est adapté à l'alimentation du local de pause</t>
  </si>
  <si>
    <t>La référence est juste et les caractéristiques correspondent aux prescriptions du CCTP</t>
  </si>
  <si>
    <t>Les justifications font apparaitre la conformité du choix du luminaire vis-à-vis des prescriptions</t>
  </si>
  <si>
    <t>La référence et la désignation du luminaire répondent au besoin</t>
  </si>
  <si>
    <t>La valeur de la température de couleur correspond à une température chaude</t>
  </si>
  <si>
    <t>La valeur de l'IRC retenue correspond aux prescriptions du CCTP</t>
  </si>
  <si>
    <t>Les références retenues correspondent aux prescriptions du CCTP</t>
  </si>
  <si>
    <t>C2.2.Compléter les plans, schémas, planning et devis</t>
  </si>
  <si>
    <t>C1.1</t>
  </si>
  <si>
    <t>C1.2</t>
  </si>
  <si>
    <t>C2.7.Configurer les éléments de l'ouvrage</t>
  </si>
  <si>
    <t>B4.1</t>
  </si>
  <si>
    <t>C2.1</t>
  </si>
  <si>
    <t>C2.2</t>
  </si>
  <si>
    <t>Les justifications permettent de mettre en évidence le raissonnement qui à conduit au choix des réglages</t>
  </si>
  <si>
    <t>L'adaption des réglages permet un fonctionnement conforme aux attendus</t>
  </si>
  <si>
    <t>Les nouvelles valeurs de Ir et du cran Isd sont déterminées avec justesse</t>
  </si>
  <si>
    <t>B4.3</t>
  </si>
  <si>
    <t>La configuration répond aux exigences fonctionnelles</t>
  </si>
  <si>
    <t>La qualité graphique du schéma permet son décodage</t>
  </si>
  <si>
    <t>Le schéma traduit avec exactitude le fonctionnement attendu du circuit de commande de l'extracteur n°2</t>
  </si>
  <si>
    <t>Le schéma traduit avec exactitude le fonctionnement attendu du relais de contrôle de courant</t>
  </si>
  <si>
    <t>B5.1</t>
  </si>
  <si>
    <t>B5.2</t>
  </si>
  <si>
    <t>Le type de défaut indiqué: est exprimé en terme professionnels, correspond à la réalité de la situation</t>
  </si>
  <si>
    <t>Les réponses expriment: avec de la justesse la cause de défaut présent dans le circuit, une ou des modifications pertinentes</t>
  </si>
  <si>
    <t>C2.14.Identifier le (ou les) élément(s) défectueux lors d’une intervention de maintenance corrective</t>
  </si>
  <si>
    <t>A1.6</t>
  </si>
  <si>
    <t>A1.10</t>
  </si>
  <si>
    <t>B2.3</t>
  </si>
  <si>
    <t>Les justifications font apparaitre la conformité du choix du detecteur vis-à-vis des prescriptions</t>
  </si>
  <si>
    <t>L'argumentation prend en compte le type de SLT et les caractéristiques du câble d'alimentation du local de pause pour déclarer sa non-conformité</t>
  </si>
  <si>
    <t>L'argumentation démontre que seul le canalis n°2 peut être utilisé</t>
  </si>
  <si>
    <t>C3.1.Argumenter les solutions retenues en vue de la constitution du dossier de réalisation</t>
  </si>
  <si>
    <t>C5.1.Proposer un matériel remplissant les mêmes fonctions qu’un appareil à remplacer</t>
  </si>
  <si>
    <t>B3.1</t>
  </si>
  <si>
    <t>Les références de matériel utilisables ainsi que leur quantité sont recensées avec justesse</t>
  </si>
  <si>
    <t>C5.2.Établir la liste des matériels électriques constituant l'ouvrage, outillage spécifique et collectif, appareils de mesurage et/ou de contrôle, équipements de protection individuels et collectifs</t>
  </si>
  <si>
    <t>B3.2</t>
  </si>
  <si>
    <t>Les désignations, les références ainsi que les quantités de matériel sont indiquées avec justesse</t>
  </si>
  <si>
    <t>C5.3.Proposer un matériel remplissant les mêmes fonctions qu’un appareil à remplacer</t>
  </si>
  <si>
    <t>A1.13</t>
  </si>
  <si>
    <t>A1.14</t>
  </si>
  <si>
    <t>La concordance entre les caractéristiques et la quantité du matériel livré permet de valider la livraison par rapport aux besoins en matériel nécessaire</t>
  </si>
  <si>
    <t>Le courriel fait apparaitre: les ereeurs de référence de quantité, précise avec justesse les nouvelles références et nombre nécessaires</t>
  </si>
  <si>
    <t>D2.5</t>
  </si>
  <si>
    <t>C5.5.Attribuer à chaque équipier, en fonction de ses compétences spécifiques et de son titre d'habilitation, les activités professionnelles prévues au planning</t>
  </si>
  <si>
    <t>La réparttition des tâches prend en compte: le respect du code du travail, le PPSPS, les engagements du tuteur, le nombre d'heure tâche attribué à Camille</t>
  </si>
  <si>
    <t>NOTE BRUTE</t>
  </si>
  <si>
    <t>NOTE /20</t>
  </si>
  <si>
    <t>Grille d'évaluation partie écrite CGM ELEEC 2015</t>
  </si>
  <si>
    <t>N</t>
  </si>
  <si>
    <t>Profil candidat par compétences</t>
  </si>
  <si>
    <t>C1.3</t>
  </si>
  <si>
    <t>C1.5</t>
  </si>
  <si>
    <t>C1.6</t>
  </si>
  <si>
    <t>C2.7</t>
  </si>
  <si>
    <t>C2.14</t>
  </si>
  <si>
    <t>C3.1</t>
  </si>
  <si>
    <t>C5.1</t>
  </si>
  <si>
    <t>C5.2</t>
  </si>
  <si>
    <t>C5.3</t>
  </si>
  <si>
    <t>C5.5</t>
  </si>
  <si>
    <t>n</t>
  </si>
  <si>
    <t>/100</t>
  </si>
  <si>
    <t>NOTE /20 arrondie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</si>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</sst>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name val="Calibri"/>
      <family val="2"/>
      <charset val="128"/>
      <scheme val="minor"/>
    </font>
    <font>
      <b/>
      <sz val="11"/>
      <color theme="1"/>
      <name val="Helvetica"/>
    </font>
    <font>
      <sz val="12"/>
      <color theme="0" tint="-0.14999847407452621"/>
      <name val="Calibri"/>
      <family val="2"/>
      <scheme val="minor"/>
    </font>
    <font>
      <b/>
      <sz val="24"/>
      <color theme="3"/>
      <name val="Calibri"/>
      <family val="2"/>
      <charset val="128"/>
      <scheme val="minor"/>
    </font>
    <font>
      <b/>
      <sz val="12"/>
      <color theme="0"/>
      <name val="Calibri"/>
      <family val="2"/>
      <charset val="128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charset val="128"/>
      <scheme val="minor"/>
    </font>
    <font>
      <sz val="12"/>
      <color theme="1"/>
      <name val="Dayton"/>
    </font>
    <font>
      <sz val="12"/>
      <color theme="0" tint="-0.1499984740745262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2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8" fillId="4" borderId="1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/>
    <xf numFmtId="2" fontId="9" fillId="5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wrapText="1"/>
    </xf>
    <xf numFmtId="0" fontId="7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5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173182</xdr:colOff>
      <xdr:row>71</xdr:row>
      <xdr:rowOff>214745</xdr:rowOff>
    </xdr:from>
    <xdr:to>
      <xdr:col>4</xdr:col>
      <xdr:colOff>180109</xdr:colOff>
      <xdr:row>84</xdr:row>
      <xdr:rowOff>6927</xdr:rowOff>
    </xdr:to>
    <xdr:cxnSp macro="">
      <xdr:nvCxnSpPr>
        <xdr:cNvPr id="14" name="Connecteur droit 13"/>
        <xdr:cNvCxnSpPr/>
      </xdr:nvCxnSpPr>
      <xdr:spPr>
        <a:xfrm flipH="1">
          <a:off x="14415655" y="14997545"/>
          <a:ext cx="6927" cy="2763982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12865</xdr:colOff>
      <xdr:row>72</xdr:row>
      <xdr:rowOff>2969</xdr:rowOff>
    </xdr:from>
    <xdr:to>
      <xdr:col>3</xdr:col>
      <xdr:colOff>13855</xdr:colOff>
      <xdr:row>84</xdr:row>
      <xdr:rowOff>6927</xdr:rowOff>
    </xdr:to>
    <xdr:cxnSp macro="">
      <xdr:nvCxnSpPr>
        <xdr:cNvPr id="15" name="Connecteur droit 14"/>
        <xdr:cNvCxnSpPr/>
      </xdr:nvCxnSpPr>
      <xdr:spPr>
        <a:xfrm>
          <a:off x="13805065" y="14778842"/>
          <a:ext cx="990" cy="274715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48491</xdr:colOff>
      <xdr:row>72</xdr:row>
      <xdr:rowOff>0</xdr:rowOff>
    </xdr:from>
    <xdr:to>
      <xdr:col>6</xdr:col>
      <xdr:colOff>57398</xdr:colOff>
      <xdr:row>84</xdr:row>
      <xdr:rowOff>9897</xdr:rowOff>
    </xdr:to>
    <xdr:cxnSp macro="">
      <xdr:nvCxnSpPr>
        <xdr:cNvPr id="16" name="Connecteur droit 15"/>
        <xdr:cNvCxnSpPr/>
      </xdr:nvCxnSpPr>
      <xdr:spPr>
        <a:xfrm>
          <a:off x="15025255" y="14775873"/>
          <a:ext cx="8907" cy="2753097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4"/>
  <sheetViews>
    <sheetView tabSelected="1" zoomScale="70" zoomScaleNormal="70" workbookViewId="0">
      <selection activeCell="K73" sqref="K73"/>
    </sheetView>
  </sheetViews>
  <sheetFormatPr baseColWidth="10" defaultRowHeight="15.75"/>
  <cols>
    <col min="1" max="1" width="6" customWidth="1"/>
    <col min="2" max="2" width="165.75" bestFit="1" customWidth="1"/>
    <col min="3" max="3" width="9.25" customWidth="1"/>
    <col min="4" max="4" width="5.875" style="2" customWidth="1"/>
    <col min="5" max="5" width="4.625" customWidth="1"/>
    <col min="6" max="6" width="5" customWidth="1"/>
    <col min="7" max="8" width="4.875" customWidth="1"/>
    <col min="9" max="9" width="3.375" customWidth="1"/>
    <col min="10" max="10" width="7" style="2" customWidth="1"/>
    <col min="11" max="11" width="7.375" customWidth="1"/>
    <col min="12" max="12" width="7.625" style="6" customWidth="1"/>
    <col min="13" max="13" width="2.125" style="2" bestFit="1" customWidth="1"/>
    <col min="14" max="14" width="2.875" style="1" customWidth="1"/>
    <col min="15" max="15" width="3.375" customWidth="1"/>
    <col min="16" max="16" width="4" customWidth="1"/>
  </cols>
  <sheetData>
    <row r="1" spans="2:16" ht="21" customHeight="1">
      <c r="B1" s="23" t="s">
        <v>101</v>
      </c>
      <c r="C1" s="13"/>
      <c r="D1" s="13"/>
      <c r="E1" s="13"/>
      <c r="F1" s="13"/>
      <c r="G1" s="13"/>
      <c r="H1" s="13"/>
      <c r="I1" s="13"/>
      <c r="J1" s="13"/>
    </row>
    <row r="2" spans="2:16">
      <c r="C2" s="17" t="s">
        <v>1</v>
      </c>
      <c r="D2" s="3" t="s">
        <v>102</v>
      </c>
      <c r="E2" s="18">
        <v>0</v>
      </c>
      <c r="F2" s="18">
        <v>1</v>
      </c>
      <c r="G2" s="18">
        <v>2</v>
      </c>
      <c r="H2" s="18">
        <v>3</v>
      </c>
      <c r="I2" s="1"/>
      <c r="J2" s="3" t="s">
        <v>0</v>
      </c>
    </row>
    <row r="3" spans="2:16">
      <c r="B3" s="14" t="s">
        <v>7</v>
      </c>
      <c r="C3" s="15"/>
      <c r="D3" s="15"/>
      <c r="E3" s="15"/>
      <c r="F3" s="15"/>
      <c r="G3" s="15"/>
      <c r="H3" s="16"/>
      <c r="I3" s="1"/>
      <c r="J3" s="4">
        <v>0.15</v>
      </c>
      <c r="L3" s="21">
        <f>SUM(L4:L14)</f>
        <v>6.1</v>
      </c>
      <c r="M3" s="8">
        <f>IF(SUM(M4:M4)=0,0,1)</f>
        <v>1</v>
      </c>
      <c r="N3" s="9"/>
      <c r="O3" s="10"/>
      <c r="P3" s="26">
        <f>IF(M3=1,(L3/(J3*K$14)),"")</f>
        <v>40.666666666666664</v>
      </c>
    </row>
    <row r="4" spans="2:16" ht="18.600000000000001" customHeight="1">
      <c r="B4" s="19" t="s">
        <v>8</v>
      </c>
      <c r="C4" s="12" t="s">
        <v>3</v>
      </c>
      <c r="D4" s="3"/>
      <c r="E4" s="3"/>
      <c r="F4" s="3"/>
      <c r="G4" s="3"/>
      <c r="H4" s="3" t="s">
        <v>2</v>
      </c>
      <c r="I4" s="24" t="str">
        <f>(IF(O4&lt;&gt;1,"◄",""))</f>
        <v/>
      </c>
      <c r="J4" s="5">
        <v>0.04</v>
      </c>
      <c r="L4" s="11">
        <f>(IF(F4&lt;&gt;"",1/3,0)+IF(G4&lt;&gt;"",2/3,0)+IF(H4&lt;&gt;"",1,0))*J4*J$3*20*5</f>
        <v>0.6</v>
      </c>
      <c r="M4" s="8">
        <f>IF(D4="",IF(E4&lt;&gt;"",1,0)+IF(F4&lt;&gt;"",1,0)+IF(G4&lt;&gt;"",1,0)+IF(H4&lt;&gt;"",1,0),0)</f>
        <v>1</v>
      </c>
      <c r="N4" s="9"/>
      <c r="O4" s="8">
        <f>IF(D4="",IF(E4&lt;&gt;"",1,0)+IF(F4&lt;&gt;"",1,0)+IF(G4&lt;&gt;"",1,0)+IF(H4&lt;&gt;"",1,0),1)</f>
        <v>1</v>
      </c>
      <c r="P4" s="26"/>
    </row>
    <row r="5" spans="2:16" ht="18.600000000000001" customHeight="1">
      <c r="B5" s="19" t="s">
        <v>15</v>
      </c>
      <c r="C5" s="12" t="s">
        <v>4</v>
      </c>
      <c r="D5" s="3"/>
      <c r="E5" s="3"/>
      <c r="F5" s="3"/>
      <c r="G5" s="3" t="s">
        <v>2</v>
      </c>
      <c r="H5" s="3"/>
      <c r="I5" s="24" t="str">
        <f t="shared" ref="I5:I16" si="0">(IF(O5&lt;&gt;1,"◄",""))</f>
        <v/>
      </c>
      <c r="J5" s="5">
        <v>7.0000000000000007E-2</v>
      </c>
      <c r="L5" s="11">
        <f t="shared" ref="L5:L14" si="1">(IF(F5&lt;&gt;"",1/3,0)+IF(G5&lt;&gt;"",2/3,0)+IF(H5&lt;&gt;"",1,0))*J5*J$3*20*5</f>
        <v>0.70000000000000007</v>
      </c>
      <c r="M5" s="8">
        <f t="shared" ref="M5:M14" si="2">IF(D5="",IF(E5&lt;&gt;"",1,0)+IF(F5&lt;&gt;"",1,0)+IF(G5&lt;&gt;"",1,0)+IF(H5&lt;&gt;"",1,0),0)</f>
        <v>1</v>
      </c>
      <c r="O5" s="8">
        <f t="shared" ref="O5:O14" si="3">IF(D5="",IF(E5&lt;&gt;"",1,0)+IF(F5&lt;&gt;"",1,0)+IF(G5&lt;&gt;"",1,0)+IF(H5&lt;&gt;"",1,0),1)</f>
        <v>1</v>
      </c>
      <c r="P5" s="26"/>
    </row>
    <row r="6" spans="2:16" ht="18.600000000000001" customHeight="1">
      <c r="B6" s="19" t="s">
        <v>16</v>
      </c>
      <c r="C6" s="12" t="s">
        <v>5</v>
      </c>
      <c r="D6" s="3"/>
      <c r="E6" s="3"/>
      <c r="F6" s="3" t="s">
        <v>2</v>
      </c>
      <c r="G6" s="3"/>
      <c r="H6" s="3"/>
      <c r="I6" s="24" t="str">
        <f t="shared" si="0"/>
        <v/>
      </c>
      <c r="J6" s="5">
        <v>0.12</v>
      </c>
      <c r="L6" s="11">
        <f t="shared" si="1"/>
        <v>0.59999999999999987</v>
      </c>
      <c r="M6" s="8">
        <f t="shared" si="2"/>
        <v>1</v>
      </c>
      <c r="O6" s="8">
        <f t="shared" si="3"/>
        <v>1</v>
      </c>
      <c r="P6" s="26"/>
    </row>
    <row r="7" spans="2:16" ht="18.600000000000001" customHeight="1">
      <c r="B7" s="19" t="s">
        <v>17</v>
      </c>
      <c r="C7" s="27" t="s">
        <v>6</v>
      </c>
      <c r="D7" s="3"/>
      <c r="E7" s="3"/>
      <c r="F7" s="3" t="s">
        <v>2</v>
      </c>
      <c r="G7" s="3"/>
      <c r="H7" s="3"/>
      <c r="I7" s="24" t="str">
        <f t="shared" si="0"/>
        <v/>
      </c>
      <c r="J7" s="5">
        <v>0.15</v>
      </c>
      <c r="L7" s="11">
        <f t="shared" si="1"/>
        <v>0.74999999999999978</v>
      </c>
      <c r="M7" s="8">
        <f t="shared" si="2"/>
        <v>1</v>
      </c>
      <c r="O7" s="8">
        <f t="shared" si="3"/>
        <v>1</v>
      </c>
      <c r="P7" s="26"/>
    </row>
    <row r="8" spans="2:16" ht="18.600000000000001" customHeight="1">
      <c r="B8" s="19" t="s">
        <v>18</v>
      </c>
      <c r="C8" s="28"/>
      <c r="D8" s="3" t="s">
        <v>114</v>
      </c>
      <c r="E8" s="3"/>
      <c r="F8" s="3"/>
      <c r="G8" s="3"/>
      <c r="H8" s="3"/>
      <c r="I8" s="24" t="str">
        <f t="shared" si="0"/>
        <v/>
      </c>
      <c r="J8" s="5">
        <v>0.1</v>
      </c>
      <c r="L8" s="11">
        <f t="shared" si="1"/>
        <v>0</v>
      </c>
      <c r="M8" s="8">
        <f t="shared" si="2"/>
        <v>0</v>
      </c>
      <c r="O8" s="8">
        <f t="shared" si="3"/>
        <v>1</v>
      </c>
      <c r="P8" s="26"/>
    </row>
    <row r="9" spans="2:16" ht="18.600000000000001" customHeight="1">
      <c r="B9" s="19" t="s">
        <v>19</v>
      </c>
      <c r="C9" s="12" t="s">
        <v>9</v>
      </c>
      <c r="D9" s="3"/>
      <c r="E9" s="3"/>
      <c r="F9" s="3"/>
      <c r="G9" s="3" t="s">
        <v>2</v>
      </c>
      <c r="H9" s="3"/>
      <c r="I9" s="24" t="str">
        <f t="shared" si="0"/>
        <v/>
      </c>
      <c r="J9" s="5">
        <v>0.2</v>
      </c>
      <c r="L9" s="11">
        <f t="shared" si="1"/>
        <v>2</v>
      </c>
      <c r="M9" s="8">
        <f t="shared" si="2"/>
        <v>1</v>
      </c>
      <c r="O9" s="8">
        <f t="shared" si="3"/>
        <v>1</v>
      </c>
      <c r="P9" s="26"/>
    </row>
    <row r="10" spans="2:16" ht="18.600000000000001" customHeight="1">
      <c r="B10" s="19" t="s">
        <v>20</v>
      </c>
      <c r="C10" s="12" t="s">
        <v>10</v>
      </c>
      <c r="D10" s="3"/>
      <c r="E10" s="3" t="s">
        <v>2</v>
      </c>
      <c r="F10" s="3"/>
      <c r="G10" s="3"/>
      <c r="H10" s="3"/>
      <c r="I10" s="24" t="str">
        <f t="shared" si="0"/>
        <v/>
      </c>
      <c r="J10" s="5">
        <v>0.05</v>
      </c>
      <c r="L10" s="11">
        <f t="shared" si="1"/>
        <v>0</v>
      </c>
      <c r="M10" s="8">
        <f t="shared" si="2"/>
        <v>1</v>
      </c>
      <c r="O10" s="8">
        <f t="shared" si="3"/>
        <v>1</v>
      </c>
      <c r="P10" s="26"/>
    </row>
    <row r="11" spans="2:16" ht="18.600000000000001" customHeight="1">
      <c r="B11" s="19" t="s">
        <v>20</v>
      </c>
      <c r="C11" s="12" t="s">
        <v>11</v>
      </c>
      <c r="D11" s="3"/>
      <c r="E11" s="3" t="s">
        <v>2</v>
      </c>
      <c r="F11" s="3"/>
      <c r="G11" s="3"/>
      <c r="H11" s="3"/>
      <c r="I11" s="24" t="str">
        <f t="shared" si="0"/>
        <v/>
      </c>
      <c r="J11" s="5">
        <v>0.05</v>
      </c>
      <c r="L11" s="11">
        <f t="shared" si="1"/>
        <v>0</v>
      </c>
      <c r="M11" s="8">
        <f t="shared" si="2"/>
        <v>1</v>
      </c>
      <c r="O11" s="8">
        <f t="shared" si="3"/>
        <v>1</v>
      </c>
      <c r="P11" s="26"/>
    </row>
    <row r="12" spans="2:16" ht="18.600000000000001" customHeight="1">
      <c r="B12" s="19" t="s">
        <v>20</v>
      </c>
      <c r="C12" s="12" t="s">
        <v>12</v>
      </c>
      <c r="D12" s="3"/>
      <c r="E12" s="3" t="s">
        <v>2</v>
      </c>
      <c r="F12" s="3"/>
      <c r="G12" s="3"/>
      <c r="H12" s="3"/>
      <c r="I12" s="24" t="str">
        <f t="shared" si="0"/>
        <v/>
      </c>
      <c r="J12" s="5">
        <v>0.05</v>
      </c>
      <c r="L12" s="11">
        <f t="shared" si="1"/>
        <v>0</v>
      </c>
      <c r="M12" s="8">
        <f t="shared" si="2"/>
        <v>1</v>
      </c>
      <c r="O12" s="8">
        <f t="shared" si="3"/>
        <v>1</v>
      </c>
      <c r="P12" s="26"/>
    </row>
    <row r="13" spans="2:16" ht="18.600000000000001" customHeight="1">
      <c r="B13" s="19" t="s">
        <v>20</v>
      </c>
      <c r="C13" s="12" t="s">
        <v>13</v>
      </c>
      <c r="D13" s="3"/>
      <c r="E13" s="3"/>
      <c r="F13" s="3" t="s">
        <v>2</v>
      </c>
      <c r="G13" s="3"/>
      <c r="H13" s="3"/>
      <c r="I13" s="24" t="str">
        <f t="shared" si="0"/>
        <v/>
      </c>
      <c r="J13" s="5">
        <v>0.05</v>
      </c>
      <c r="L13" s="11">
        <f t="shared" si="1"/>
        <v>0.25</v>
      </c>
      <c r="M13" s="8">
        <f t="shared" si="2"/>
        <v>1</v>
      </c>
      <c r="O13" s="8">
        <f t="shared" si="3"/>
        <v>1</v>
      </c>
      <c r="P13" s="26"/>
    </row>
    <row r="14" spans="2:16">
      <c r="B14" s="19" t="s">
        <v>21</v>
      </c>
      <c r="C14" s="12" t="s">
        <v>14</v>
      </c>
      <c r="D14" s="3"/>
      <c r="E14" s="3"/>
      <c r="F14" s="3"/>
      <c r="G14" s="3" t="s">
        <v>2</v>
      </c>
      <c r="H14" s="3"/>
      <c r="I14" s="24" t="str">
        <f t="shared" si="0"/>
        <v/>
      </c>
      <c r="J14" s="5">
        <v>0.12</v>
      </c>
      <c r="K14" s="7">
        <f>SUM(J4:J14)</f>
        <v>1</v>
      </c>
      <c r="L14" s="11">
        <f t="shared" si="1"/>
        <v>1.1999999999999997</v>
      </c>
      <c r="M14" s="8">
        <f t="shared" si="2"/>
        <v>1</v>
      </c>
      <c r="O14" s="8">
        <f t="shared" si="3"/>
        <v>1</v>
      </c>
      <c r="P14" s="26"/>
    </row>
    <row r="15" spans="2:16">
      <c r="B15" s="20" t="s">
        <v>22</v>
      </c>
      <c r="C15" s="15"/>
      <c r="D15" s="15"/>
      <c r="E15" s="15"/>
      <c r="F15" s="15"/>
      <c r="G15" s="15"/>
      <c r="H15" s="16"/>
      <c r="I15" s="24"/>
      <c r="J15" s="4">
        <v>0.05</v>
      </c>
      <c r="L15" s="21">
        <f>SUM(L16)</f>
        <v>3.333333333333333</v>
      </c>
      <c r="M15" s="8">
        <f>IF(SUM(M16:M16)=0,0,1)</f>
        <v>1</v>
      </c>
      <c r="N15" s="9"/>
      <c r="O15" s="10"/>
      <c r="P15" s="26">
        <f>IF(M15=1,(L15/(J15*K$14)),"")</f>
        <v>66.666666666666657</v>
      </c>
    </row>
    <row r="16" spans="2:16">
      <c r="B16" s="19" t="s">
        <v>23</v>
      </c>
      <c r="C16" s="12" t="s">
        <v>24</v>
      </c>
      <c r="D16" s="3"/>
      <c r="E16" s="3"/>
      <c r="F16" s="3"/>
      <c r="G16" s="3" t="s">
        <v>2</v>
      </c>
      <c r="H16" s="3"/>
      <c r="I16" s="24" t="str">
        <f t="shared" si="0"/>
        <v/>
      </c>
      <c r="J16" s="5">
        <v>1</v>
      </c>
      <c r="K16" s="7">
        <f>SUM(J16)</f>
        <v>1</v>
      </c>
      <c r="L16" s="11">
        <f>(IF(F16&lt;&gt;"",1/3,0)+IF(G16&lt;&gt;"",2/3,0)+IF(H16&lt;&gt;"",1,0))*J16*J$15*20*5</f>
        <v>3.333333333333333</v>
      </c>
      <c r="M16" s="8">
        <f>IF(D16="",IF(E16&lt;&gt;"",1,0)+IF(F16&lt;&gt;"",1,0)+IF(G16&lt;&gt;"",1,0)+IF(H16&lt;&gt;"",1,0),0)</f>
        <v>1</v>
      </c>
      <c r="O16" s="8">
        <f>IF(D16="",IF(E16&lt;&gt;"",1,0)+IF(F16&lt;&gt;"",1,0)+IF(G16&lt;&gt;"",1,0)+IF(H16&lt;&gt;"",1,0),1)</f>
        <v>1</v>
      </c>
      <c r="P16" s="26"/>
    </row>
    <row r="17" spans="2:16">
      <c r="B17" s="20" t="s">
        <v>28</v>
      </c>
      <c r="C17" s="15"/>
      <c r="D17" s="15"/>
      <c r="E17" s="15"/>
      <c r="F17" s="15"/>
      <c r="G17" s="15"/>
      <c r="H17" s="16"/>
      <c r="I17" s="24"/>
      <c r="J17" s="4">
        <v>0.06</v>
      </c>
      <c r="L17" s="21">
        <f>SUM(L18:L20)</f>
        <v>6</v>
      </c>
      <c r="M17" s="8">
        <f>IF(SUM(M18:M18)=0,0,1)</f>
        <v>1</v>
      </c>
      <c r="N17" s="9"/>
      <c r="O17" s="10"/>
      <c r="P17" s="26">
        <f>IF(M17=1,(L17/(J17*K$14)),"")</f>
        <v>100</v>
      </c>
    </row>
    <row r="18" spans="2:16">
      <c r="B18" s="19" t="s">
        <v>23</v>
      </c>
      <c r="C18" s="12" t="s">
        <v>25</v>
      </c>
      <c r="D18" s="3"/>
      <c r="E18" s="3"/>
      <c r="F18" s="3"/>
      <c r="G18" s="3"/>
      <c r="H18" s="3" t="s">
        <v>2</v>
      </c>
      <c r="I18" s="24" t="str">
        <f t="shared" ref="I18:I20" si="4">(IF(O18&lt;&gt;1,"◄",""))</f>
        <v/>
      </c>
      <c r="J18" s="5">
        <v>0.2</v>
      </c>
      <c r="K18" s="7"/>
      <c r="L18" s="11">
        <f>(IF(F18&lt;&gt;"",1/3,0)+IF(G18&lt;&gt;"",2/3,0)+IF(H18&lt;&gt;"",1,0))*J18*J$17*20*5</f>
        <v>1.2</v>
      </c>
      <c r="M18" s="8">
        <f t="shared" ref="M18:M20" si="5">IF(D18="",IF(E18&lt;&gt;"",1,0)+IF(F18&lt;&gt;"",1,0)+IF(G18&lt;&gt;"",1,0)+IF(H18&lt;&gt;"",1,0),0)</f>
        <v>1</v>
      </c>
      <c r="O18" s="8">
        <f t="shared" ref="O18:O20" si="6">IF(D18="",IF(E18&lt;&gt;"",1,0)+IF(F18&lt;&gt;"",1,0)+IF(G18&lt;&gt;"",1,0)+IF(H18&lt;&gt;"",1,0),1)</f>
        <v>1</v>
      </c>
      <c r="P18" s="26"/>
    </row>
    <row r="19" spans="2:16">
      <c r="B19" s="19" t="s">
        <v>23</v>
      </c>
      <c r="C19" s="12" t="s">
        <v>26</v>
      </c>
      <c r="D19" s="3"/>
      <c r="E19" s="3"/>
      <c r="F19" s="3"/>
      <c r="G19" s="3"/>
      <c r="H19" s="3" t="s">
        <v>2</v>
      </c>
      <c r="I19" s="24" t="str">
        <f t="shared" si="4"/>
        <v/>
      </c>
      <c r="J19" s="5">
        <v>0.4</v>
      </c>
      <c r="K19" s="7"/>
      <c r="L19" s="11">
        <f t="shared" ref="L19:L20" si="7">(IF(F19&lt;&gt;"",1/3,0)+IF(G19&lt;&gt;"",2/3,0)+IF(H19&lt;&gt;"",1,0))*J19*J$17*20*5</f>
        <v>2.4</v>
      </c>
      <c r="M19" s="8">
        <f t="shared" si="5"/>
        <v>1</v>
      </c>
      <c r="O19" s="8">
        <f t="shared" si="6"/>
        <v>1</v>
      </c>
      <c r="P19" s="26"/>
    </row>
    <row r="20" spans="2:16">
      <c r="B20" s="19" t="s">
        <v>23</v>
      </c>
      <c r="C20" s="12" t="s">
        <v>27</v>
      </c>
      <c r="D20" s="3"/>
      <c r="E20" s="3"/>
      <c r="F20" s="3"/>
      <c r="G20" s="3"/>
      <c r="H20" s="3" t="s">
        <v>2</v>
      </c>
      <c r="I20" s="24" t="str">
        <f t="shared" si="4"/>
        <v/>
      </c>
      <c r="J20" s="5">
        <v>0.4</v>
      </c>
      <c r="K20" s="7">
        <f>SUM(J18:J20)</f>
        <v>1</v>
      </c>
      <c r="L20" s="11">
        <f t="shared" si="7"/>
        <v>2.4</v>
      </c>
      <c r="M20" s="8">
        <f t="shared" si="5"/>
        <v>1</v>
      </c>
      <c r="O20" s="8">
        <f t="shared" si="6"/>
        <v>1</v>
      </c>
      <c r="P20" s="26"/>
    </row>
    <row r="21" spans="2:16">
      <c r="B21" s="20" t="s">
        <v>29</v>
      </c>
      <c r="C21" s="15"/>
      <c r="D21" s="15"/>
      <c r="E21" s="15"/>
      <c r="F21" s="15"/>
      <c r="G21" s="15"/>
      <c r="H21" s="16"/>
      <c r="I21" s="24"/>
      <c r="J21" s="4">
        <v>0.2</v>
      </c>
      <c r="L21" s="21">
        <f>SUM(L22:L37)</f>
        <v>20.000000000000004</v>
      </c>
      <c r="M21" s="8">
        <f>IF(SUM(M22:M22)=0,0,1)</f>
        <v>1</v>
      </c>
      <c r="N21" s="9"/>
      <c r="O21" s="10"/>
      <c r="P21" s="26">
        <f>IF(M21=1,(L21/(J21*K$14)),"")</f>
        <v>100.00000000000001</v>
      </c>
    </row>
    <row r="22" spans="2:16">
      <c r="B22" s="19" t="s">
        <v>57</v>
      </c>
      <c r="C22" s="12" t="s">
        <v>30</v>
      </c>
      <c r="D22" s="3"/>
      <c r="E22" s="3"/>
      <c r="F22" s="3"/>
      <c r="G22" s="3"/>
      <c r="H22" s="3" t="s">
        <v>2</v>
      </c>
      <c r="I22" s="24" t="str">
        <f t="shared" ref="I22:I37" si="8">(IF(O22&lt;&gt;1,"◄",""))</f>
        <v/>
      </c>
      <c r="J22" s="5">
        <v>0.03</v>
      </c>
      <c r="K22" s="7"/>
      <c r="L22" s="11">
        <f>(IF(F22&lt;&gt;"",1/3,0)+IF(G22&lt;&gt;"",2/3,0)+IF(H22&lt;&gt;"",1,0))*J22*J$21*20*5</f>
        <v>0.6</v>
      </c>
      <c r="M22" s="8">
        <f t="shared" ref="M22:M37" si="9">IF(D22="",IF(E22&lt;&gt;"",1,0)+IF(F22&lt;&gt;"",1,0)+IF(G22&lt;&gt;"",1,0)+IF(H22&lt;&gt;"",1,0),0)</f>
        <v>1</v>
      </c>
      <c r="O22" s="8">
        <f t="shared" ref="O22:O37" si="10">IF(D22="",IF(E22&lt;&gt;"",1,0)+IF(F22&lt;&gt;"",1,0)+IF(G22&lt;&gt;"",1,0)+IF(H22&lt;&gt;"",1,0),1)</f>
        <v>1</v>
      </c>
      <c r="P22" s="26"/>
    </row>
    <row r="23" spans="2:16">
      <c r="B23" s="19" t="s">
        <v>57</v>
      </c>
      <c r="C23" s="12" t="s">
        <v>31</v>
      </c>
      <c r="D23" s="3"/>
      <c r="E23" s="3"/>
      <c r="F23" s="3"/>
      <c r="G23" s="3"/>
      <c r="H23" s="3" t="s">
        <v>2</v>
      </c>
      <c r="I23" s="24" t="str">
        <f t="shared" si="8"/>
        <v/>
      </c>
      <c r="J23" s="5">
        <v>0.03</v>
      </c>
      <c r="K23" s="7"/>
      <c r="L23" s="11">
        <f t="shared" ref="L23:L37" si="11">(IF(F23&lt;&gt;"",1/3,0)+IF(G23&lt;&gt;"",2/3,0)+IF(H23&lt;&gt;"",1,0))*J23*J$21*20*5</f>
        <v>0.6</v>
      </c>
      <c r="M23" s="8">
        <f t="shared" si="9"/>
        <v>1</v>
      </c>
      <c r="O23" s="8">
        <f t="shared" si="10"/>
        <v>1</v>
      </c>
      <c r="P23" s="26"/>
    </row>
    <row r="24" spans="2:16">
      <c r="B24" s="19" t="s">
        <v>56</v>
      </c>
      <c r="C24" s="27" t="s">
        <v>32</v>
      </c>
      <c r="D24" s="3"/>
      <c r="E24" s="3"/>
      <c r="F24" s="3"/>
      <c r="G24" s="3"/>
      <c r="H24" s="3" t="s">
        <v>2</v>
      </c>
      <c r="I24" s="24" t="str">
        <f t="shared" si="8"/>
        <v/>
      </c>
      <c r="J24" s="5">
        <v>0.03</v>
      </c>
      <c r="K24" s="7"/>
      <c r="L24" s="11">
        <f t="shared" si="11"/>
        <v>0.6</v>
      </c>
      <c r="M24" s="8">
        <f t="shared" si="9"/>
        <v>1</v>
      </c>
      <c r="O24" s="8">
        <f t="shared" si="10"/>
        <v>1</v>
      </c>
      <c r="P24" s="26"/>
    </row>
    <row r="25" spans="2:16">
      <c r="B25" s="19" t="s">
        <v>55</v>
      </c>
      <c r="C25" s="28"/>
      <c r="D25" s="3"/>
      <c r="E25" s="3"/>
      <c r="F25" s="3"/>
      <c r="G25" s="3"/>
      <c r="H25" s="3" t="s">
        <v>2</v>
      </c>
      <c r="I25" s="24" t="str">
        <f t="shared" si="8"/>
        <v/>
      </c>
      <c r="J25" s="5">
        <v>7.0000000000000007E-2</v>
      </c>
      <c r="K25" s="7"/>
      <c r="L25" s="11">
        <f t="shared" si="11"/>
        <v>1.4000000000000001</v>
      </c>
      <c r="M25" s="8">
        <f t="shared" si="9"/>
        <v>1</v>
      </c>
      <c r="O25" s="8">
        <f t="shared" si="10"/>
        <v>1</v>
      </c>
      <c r="P25" s="26"/>
    </row>
    <row r="26" spans="2:16">
      <c r="B26" s="19" t="s">
        <v>54</v>
      </c>
      <c r="C26" s="27" t="s">
        <v>33</v>
      </c>
      <c r="D26" s="3"/>
      <c r="E26" s="3"/>
      <c r="F26" s="3"/>
      <c r="G26" s="3"/>
      <c r="H26" s="3" t="s">
        <v>2</v>
      </c>
      <c r="I26" s="24" t="str">
        <f t="shared" si="8"/>
        <v/>
      </c>
      <c r="J26" s="5">
        <v>0.05</v>
      </c>
      <c r="K26" s="7"/>
      <c r="L26" s="11">
        <f t="shared" si="11"/>
        <v>1.0000000000000002</v>
      </c>
      <c r="M26" s="8">
        <f t="shared" si="9"/>
        <v>1</v>
      </c>
      <c r="O26" s="8">
        <f t="shared" si="10"/>
        <v>1</v>
      </c>
      <c r="P26" s="26"/>
    </row>
    <row r="27" spans="2:16">
      <c r="B27" s="19" t="s">
        <v>53</v>
      </c>
      <c r="C27" s="28"/>
      <c r="D27" s="3"/>
      <c r="E27" s="3"/>
      <c r="F27" s="3"/>
      <c r="G27" s="3"/>
      <c r="H27" s="3" t="s">
        <v>2</v>
      </c>
      <c r="I27" s="24" t="str">
        <f t="shared" si="8"/>
        <v/>
      </c>
      <c r="J27" s="5">
        <v>0.08</v>
      </c>
      <c r="K27" s="7"/>
      <c r="L27" s="11">
        <f t="shared" si="11"/>
        <v>1.6</v>
      </c>
      <c r="M27" s="8">
        <f t="shared" si="9"/>
        <v>1</v>
      </c>
      <c r="O27" s="8">
        <f t="shared" si="10"/>
        <v>1</v>
      </c>
      <c r="P27" s="26"/>
    </row>
    <row r="28" spans="2:16">
      <c r="B28" s="19" t="s">
        <v>52</v>
      </c>
      <c r="C28" s="12" t="s">
        <v>34</v>
      </c>
      <c r="D28" s="3"/>
      <c r="E28" s="3"/>
      <c r="F28" s="3"/>
      <c r="G28" s="3"/>
      <c r="H28" s="3" t="s">
        <v>2</v>
      </c>
      <c r="I28" s="24" t="str">
        <f t="shared" si="8"/>
        <v/>
      </c>
      <c r="J28" s="5">
        <v>0.04</v>
      </c>
      <c r="K28" s="7"/>
      <c r="L28" s="11">
        <f t="shared" si="11"/>
        <v>0.8</v>
      </c>
      <c r="M28" s="8">
        <f t="shared" si="9"/>
        <v>1</v>
      </c>
      <c r="O28" s="8">
        <f t="shared" si="10"/>
        <v>1</v>
      </c>
      <c r="P28" s="26"/>
    </row>
    <row r="29" spans="2:16">
      <c r="B29" s="19" t="s">
        <v>51</v>
      </c>
      <c r="C29" s="27" t="s">
        <v>35</v>
      </c>
      <c r="D29" s="3"/>
      <c r="E29" s="3"/>
      <c r="F29" s="3"/>
      <c r="G29" s="3"/>
      <c r="H29" s="3" t="s">
        <v>2</v>
      </c>
      <c r="I29" s="24" t="str">
        <f t="shared" si="8"/>
        <v/>
      </c>
      <c r="J29" s="5">
        <v>0.05</v>
      </c>
      <c r="K29" s="7"/>
      <c r="L29" s="11">
        <f t="shared" si="11"/>
        <v>1.0000000000000002</v>
      </c>
      <c r="M29" s="8">
        <f t="shared" si="9"/>
        <v>1</v>
      </c>
      <c r="O29" s="8">
        <f t="shared" si="10"/>
        <v>1</v>
      </c>
      <c r="P29" s="26"/>
    </row>
    <row r="30" spans="2:16">
      <c r="B30" s="19" t="s">
        <v>50</v>
      </c>
      <c r="C30" s="28"/>
      <c r="D30" s="3"/>
      <c r="E30" s="3"/>
      <c r="F30" s="3"/>
      <c r="G30" s="3"/>
      <c r="H30" s="3" t="s">
        <v>2</v>
      </c>
      <c r="I30" s="24" t="str">
        <f t="shared" si="8"/>
        <v/>
      </c>
      <c r="J30" s="5">
        <v>0.1</v>
      </c>
      <c r="K30" s="7"/>
      <c r="L30" s="11">
        <f t="shared" si="11"/>
        <v>2.0000000000000004</v>
      </c>
      <c r="M30" s="8">
        <f t="shared" si="9"/>
        <v>1</v>
      </c>
      <c r="O30" s="8">
        <f t="shared" si="10"/>
        <v>1</v>
      </c>
      <c r="P30" s="26"/>
    </row>
    <row r="31" spans="2:16">
      <c r="B31" s="19" t="s">
        <v>48</v>
      </c>
      <c r="C31" s="12" t="s">
        <v>36</v>
      </c>
      <c r="D31" s="3"/>
      <c r="E31" s="3"/>
      <c r="F31" s="3"/>
      <c r="G31" s="3"/>
      <c r="H31" s="3" t="s">
        <v>2</v>
      </c>
      <c r="I31" s="24" t="str">
        <f t="shared" si="8"/>
        <v/>
      </c>
      <c r="J31" s="5">
        <v>0.1</v>
      </c>
      <c r="K31" s="7"/>
      <c r="L31" s="11">
        <f t="shared" si="11"/>
        <v>2.0000000000000004</v>
      </c>
      <c r="M31" s="8">
        <f t="shared" si="9"/>
        <v>1</v>
      </c>
      <c r="O31" s="8">
        <f t="shared" si="10"/>
        <v>1</v>
      </c>
      <c r="P31" s="26"/>
    </row>
    <row r="32" spans="2:16">
      <c r="B32" s="19" t="s">
        <v>49</v>
      </c>
      <c r="C32" s="12" t="s">
        <v>37</v>
      </c>
      <c r="D32" s="3"/>
      <c r="E32" s="3"/>
      <c r="F32" s="3"/>
      <c r="G32" s="3"/>
      <c r="H32" s="3" t="s">
        <v>2</v>
      </c>
      <c r="I32" s="24" t="str">
        <f t="shared" si="8"/>
        <v/>
      </c>
      <c r="J32" s="5">
        <v>0.13</v>
      </c>
      <c r="K32" s="7"/>
      <c r="L32" s="11">
        <f t="shared" si="11"/>
        <v>2.6</v>
      </c>
      <c r="M32" s="8">
        <f t="shared" si="9"/>
        <v>1</v>
      </c>
      <c r="O32" s="8">
        <f t="shared" si="10"/>
        <v>1</v>
      </c>
      <c r="P32" s="26"/>
    </row>
    <row r="33" spans="2:16">
      <c r="B33" s="19" t="s">
        <v>47</v>
      </c>
      <c r="C33" s="12" t="s">
        <v>38</v>
      </c>
      <c r="D33" s="3"/>
      <c r="E33" s="3"/>
      <c r="F33" s="3"/>
      <c r="G33" s="3"/>
      <c r="H33" s="3" t="s">
        <v>2</v>
      </c>
      <c r="I33" s="24" t="str">
        <f t="shared" si="8"/>
        <v/>
      </c>
      <c r="J33" s="5">
        <v>0.12</v>
      </c>
      <c r="K33" s="7"/>
      <c r="L33" s="11">
        <f t="shared" si="11"/>
        <v>2.4</v>
      </c>
      <c r="M33" s="8">
        <f t="shared" si="9"/>
        <v>1</v>
      </c>
      <c r="O33" s="8">
        <f t="shared" si="10"/>
        <v>1</v>
      </c>
      <c r="P33" s="26"/>
    </row>
    <row r="34" spans="2:16">
      <c r="B34" s="19" t="s">
        <v>46</v>
      </c>
      <c r="C34" s="12" t="s">
        <v>39</v>
      </c>
      <c r="D34" s="3"/>
      <c r="E34" s="3"/>
      <c r="F34" s="3"/>
      <c r="G34" s="3"/>
      <c r="H34" s="3" t="s">
        <v>2</v>
      </c>
      <c r="I34" s="24" t="str">
        <f t="shared" si="8"/>
        <v/>
      </c>
      <c r="J34" s="5">
        <v>0.03</v>
      </c>
      <c r="K34" s="7"/>
      <c r="L34" s="11">
        <f t="shared" si="11"/>
        <v>0.6</v>
      </c>
      <c r="M34" s="8">
        <f t="shared" si="9"/>
        <v>1</v>
      </c>
      <c r="O34" s="8">
        <f t="shared" si="10"/>
        <v>1</v>
      </c>
      <c r="P34" s="26"/>
    </row>
    <row r="35" spans="2:16">
      <c r="B35" s="19" t="s">
        <v>45</v>
      </c>
      <c r="C35" s="12" t="s">
        <v>40</v>
      </c>
      <c r="D35" s="3"/>
      <c r="E35" s="3"/>
      <c r="F35" s="3"/>
      <c r="G35" s="3"/>
      <c r="H35" s="3" t="s">
        <v>2</v>
      </c>
      <c r="I35" s="24" t="str">
        <f t="shared" si="8"/>
        <v/>
      </c>
      <c r="J35" s="5">
        <v>0.04</v>
      </c>
      <c r="K35" s="7"/>
      <c r="L35" s="11">
        <f t="shared" si="11"/>
        <v>0.8</v>
      </c>
      <c r="M35" s="8">
        <f t="shared" si="9"/>
        <v>1</v>
      </c>
      <c r="O35" s="8">
        <f t="shared" si="10"/>
        <v>1</v>
      </c>
      <c r="P35" s="26"/>
    </row>
    <row r="36" spans="2:16">
      <c r="B36" s="19" t="s">
        <v>44</v>
      </c>
      <c r="C36" s="12" t="s">
        <v>41</v>
      </c>
      <c r="D36" s="3"/>
      <c r="E36" s="3"/>
      <c r="F36" s="3"/>
      <c r="G36" s="3"/>
      <c r="H36" s="3" t="s">
        <v>2</v>
      </c>
      <c r="I36" s="24" t="str">
        <f t="shared" si="8"/>
        <v/>
      </c>
      <c r="J36" s="5">
        <v>0.05</v>
      </c>
      <c r="K36" s="7"/>
      <c r="L36" s="11">
        <f t="shared" si="11"/>
        <v>1.0000000000000002</v>
      </c>
      <c r="M36" s="8">
        <f t="shared" si="9"/>
        <v>1</v>
      </c>
      <c r="O36" s="8">
        <f t="shared" si="10"/>
        <v>1</v>
      </c>
      <c r="P36" s="26"/>
    </row>
    <row r="37" spans="2:16">
      <c r="B37" s="19" t="s">
        <v>43</v>
      </c>
      <c r="C37" s="12" t="s">
        <v>42</v>
      </c>
      <c r="D37" s="3"/>
      <c r="E37" s="3"/>
      <c r="F37" s="3"/>
      <c r="G37" s="3"/>
      <c r="H37" s="3" t="s">
        <v>2</v>
      </c>
      <c r="I37" s="24" t="str">
        <f t="shared" si="8"/>
        <v/>
      </c>
      <c r="J37" s="5">
        <v>0.05</v>
      </c>
      <c r="K37" s="7">
        <f>SUM(J22:J37)</f>
        <v>1</v>
      </c>
      <c r="L37" s="11">
        <f t="shared" si="11"/>
        <v>1.0000000000000002</v>
      </c>
      <c r="M37" s="8">
        <f t="shared" si="9"/>
        <v>1</v>
      </c>
      <c r="O37" s="8">
        <f t="shared" si="10"/>
        <v>1</v>
      </c>
      <c r="P37" s="26"/>
    </row>
    <row r="38" spans="2:16">
      <c r="B38" s="20" t="s">
        <v>58</v>
      </c>
      <c r="C38" s="15"/>
      <c r="D38" s="15"/>
      <c r="E38" s="15"/>
      <c r="F38" s="15"/>
      <c r="G38" s="15"/>
      <c r="H38" s="16"/>
      <c r="I38" s="24"/>
      <c r="J38" s="4">
        <v>0.05</v>
      </c>
      <c r="L38" s="21">
        <f>SUM(L39:L42)</f>
        <v>5.0000000000000009</v>
      </c>
      <c r="M38" s="8">
        <f>IF(SUM(M39:M39)=0,0,1)</f>
        <v>1</v>
      </c>
      <c r="N38" s="9"/>
      <c r="O38" s="10"/>
      <c r="P38" s="26">
        <f>IF(M38=1,(L38/(J38*K$14)),"")</f>
        <v>100.00000000000001</v>
      </c>
    </row>
    <row r="39" spans="2:16">
      <c r="B39" s="19" t="s">
        <v>72</v>
      </c>
      <c r="C39" s="27" t="s">
        <v>59</v>
      </c>
      <c r="D39" s="3"/>
      <c r="E39" s="3"/>
      <c r="F39" s="3"/>
      <c r="G39" s="3"/>
      <c r="H39" s="3" t="s">
        <v>2</v>
      </c>
      <c r="I39" s="24" t="str">
        <f t="shared" ref="I39:I42" si="12">(IF(O39&lt;&gt;1,"◄",""))</f>
        <v/>
      </c>
      <c r="J39" s="5">
        <v>0.4</v>
      </c>
      <c r="K39" s="7"/>
      <c r="L39" s="11">
        <f>(IF(F39&lt;&gt;"",1/3,0)+IF(G39&lt;&gt;"",2/3,0)+IF(H39&lt;&gt;"",1,0))*J39*J$38*20*5</f>
        <v>2.0000000000000004</v>
      </c>
      <c r="M39" s="8">
        <f t="shared" ref="M39:M42" si="13">IF(D39="",IF(E39&lt;&gt;"",1,0)+IF(F39&lt;&gt;"",1,0)+IF(G39&lt;&gt;"",1,0)+IF(H39&lt;&gt;"",1,0),0)</f>
        <v>1</v>
      </c>
      <c r="O39" s="8">
        <f t="shared" ref="O39:O42" si="14">IF(D39="",IF(E39&lt;&gt;"",1,0)+IF(F39&lt;&gt;"",1,0)+IF(G39&lt;&gt;"",1,0)+IF(H39&lt;&gt;"",1,0),1)</f>
        <v>1</v>
      </c>
      <c r="P39" s="26"/>
    </row>
    <row r="40" spans="2:16">
      <c r="B40" s="19" t="s">
        <v>70</v>
      </c>
      <c r="C40" s="28"/>
      <c r="D40" s="3"/>
      <c r="E40" s="3"/>
      <c r="F40" s="3"/>
      <c r="G40" s="3"/>
      <c r="H40" s="3" t="s">
        <v>2</v>
      </c>
      <c r="I40" s="24" t="str">
        <f t="shared" si="12"/>
        <v/>
      </c>
      <c r="J40" s="5">
        <v>0.2</v>
      </c>
      <c r="K40" s="7"/>
      <c r="L40" s="11">
        <f t="shared" ref="L40:L42" si="15">(IF(F40&lt;&gt;"",1/3,0)+IF(G40&lt;&gt;"",2/3,0)+IF(H40&lt;&gt;"",1,0))*J40*J$38*20*5</f>
        <v>1.0000000000000002</v>
      </c>
      <c r="M40" s="8">
        <f t="shared" si="13"/>
        <v>1</v>
      </c>
      <c r="O40" s="8">
        <f t="shared" si="14"/>
        <v>1</v>
      </c>
      <c r="P40" s="26"/>
    </row>
    <row r="41" spans="2:16">
      <c r="B41" s="19" t="s">
        <v>71</v>
      </c>
      <c r="C41" s="27" t="s">
        <v>60</v>
      </c>
      <c r="D41" s="3"/>
      <c r="E41" s="3"/>
      <c r="F41" s="3"/>
      <c r="G41" s="3"/>
      <c r="H41" s="3" t="s">
        <v>2</v>
      </c>
      <c r="I41" s="24" t="str">
        <f t="shared" si="12"/>
        <v/>
      </c>
      <c r="J41" s="5">
        <v>0.3</v>
      </c>
      <c r="K41" s="7"/>
      <c r="L41" s="11">
        <f t="shared" si="15"/>
        <v>1.5</v>
      </c>
      <c r="M41" s="8">
        <f t="shared" si="13"/>
        <v>1</v>
      </c>
      <c r="O41" s="8">
        <f t="shared" si="14"/>
        <v>1</v>
      </c>
      <c r="P41" s="26"/>
    </row>
    <row r="42" spans="2:16">
      <c r="B42" s="19" t="s">
        <v>70</v>
      </c>
      <c r="C42" s="28"/>
      <c r="D42" s="3"/>
      <c r="E42" s="3"/>
      <c r="F42" s="3"/>
      <c r="G42" s="3"/>
      <c r="H42" s="3" t="s">
        <v>2</v>
      </c>
      <c r="I42" s="24" t="str">
        <f t="shared" si="12"/>
        <v/>
      </c>
      <c r="J42" s="5">
        <v>0.1</v>
      </c>
      <c r="K42" s="7">
        <f>SUM(J39:J42)</f>
        <v>1.0000000000000002</v>
      </c>
      <c r="L42" s="11">
        <f t="shared" si="15"/>
        <v>0.50000000000000011</v>
      </c>
      <c r="M42" s="8">
        <f t="shared" si="13"/>
        <v>1</v>
      </c>
      <c r="O42" s="8">
        <f t="shared" si="14"/>
        <v>1</v>
      </c>
      <c r="P42" s="26"/>
    </row>
    <row r="43" spans="2:16">
      <c r="B43" s="20" t="s">
        <v>61</v>
      </c>
      <c r="C43" s="15"/>
      <c r="D43" s="15"/>
      <c r="E43" s="15"/>
      <c r="F43" s="15"/>
      <c r="G43" s="15"/>
      <c r="H43" s="16"/>
      <c r="I43" s="24"/>
      <c r="J43" s="4">
        <v>0.08</v>
      </c>
      <c r="L43" s="21">
        <f>SUM(L44:L47)</f>
        <v>8</v>
      </c>
      <c r="M43" s="8">
        <f>IF(SUM(M44:M44)=0,0,1)</f>
        <v>1</v>
      </c>
      <c r="N43" s="9"/>
      <c r="O43" s="10"/>
      <c r="P43" s="26">
        <f>IF(M43=1,(L43/(J43*K$14)),"")</f>
        <v>100</v>
      </c>
    </row>
    <row r="44" spans="2:16">
      <c r="B44" s="19" t="s">
        <v>69</v>
      </c>
      <c r="C44" s="12" t="s">
        <v>62</v>
      </c>
      <c r="D44" s="3"/>
      <c r="E44" s="3"/>
      <c r="F44" s="3"/>
      <c r="G44" s="3"/>
      <c r="H44" s="3" t="s">
        <v>2</v>
      </c>
      <c r="I44" s="24" t="str">
        <f t="shared" ref="I44:I47" si="16">(IF(O44&lt;&gt;1,"◄",""))</f>
        <v/>
      </c>
      <c r="J44" s="5">
        <v>0.15</v>
      </c>
      <c r="K44" s="7"/>
      <c r="L44" s="11">
        <f>(IF(F44&lt;&gt;"",1/3,0)+IF(G44&lt;&gt;"",2/3,0)+IF(H44&lt;&gt;"",1,0))*J44*J$43*20*5</f>
        <v>1.2</v>
      </c>
      <c r="M44" s="8">
        <f t="shared" ref="M44:M47" si="17">IF(D44="",IF(E44&lt;&gt;"",1,0)+IF(F44&lt;&gt;"",1,0)+IF(G44&lt;&gt;"",1,0)+IF(H44&lt;&gt;"",1,0),0)</f>
        <v>1</v>
      </c>
      <c r="O44" s="8">
        <f t="shared" ref="O44:O47" si="18">IF(D44="",IF(E44&lt;&gt;"",1,0)+IF(F44&lt;&gt;"",1,0)+IF(G44&lt;&gt;"",1,0)+IF(H44&lt;&gt;"",1,0),1)</f>
        <v>1</v>
      </c>
      <c r="P44" s="26"/>
    </row>
    <row r="45" spans="2:16">
      <c r="B45" s="19" t="s">
        <v>67</v>
      </c>
      <c r="C45" s="12" t="s">
        <v>68</v>
      </c>
      <c r="D45" s="3"/>
      <c r="E45" s="3"/>
      <c r="F45" s="3"/>
      <c r="G45" s="3"/>
      <c r="H45" s="3" t="s">
        <v>2</v>
      </c>
      <c r="I45" s="24" t="str">
        <f t="shared" si="16"/>
        <v/>
      </c>
      <c r="J45" s="5">
        <v>0.35</v>
      </c>
      <c r="K45" s="7"/>
      <c r="L45" s="11">
        <f t="shared" ref="L45:L47" si="19">(IF(F45&lt;&gt;"",1/3,0)+IF(G45&lt;&gt;"",2/3,0)+IF(H45&lt;&gt;"",1,0))*J45*J$43*20*5</f>
        <v>2.8</v>
      </c>
      <c r="M45" s="8">
        <f t="shared" si="17"/>
        <v>1</v>
      </c>
      <c r="O45" s="8">
        <f t="shared" si="18"/>
        <v>1</v>
      </c>
      <c r="P45" s="26"/>
    </row>
    <row r="46" spans="2:16">
      <c r="B46" s="19" t="s">
        <v>66</v>
      </c>
      <c r="C46" s="12" t="s">
        <v>63</v>
      </c>
      <c r="D46" s="3"/>
      <c r="E46" s="3"/>
      <c r="F46" s="3"/>
      <c r="G46" s="3"/>
      <c r="H46" s="3" t="s">
        <v>2</v>
      </c>
      <c r="I46" s="24" t="str">
        <f t="shared" si="16"/>
        <v/>
      </c>
      <c r="J46" s="5">
        <v>0.2</v>
      </c>
      <c r="K46" s="7"/>
      <c r="L46" s="11">
        <f t="shared" si="19"/>
        <v>1.6</v>
      </c>
      <c r="M46" s="8">
        <f t="shared" si="17"/>
        <v>1</v>
      </c>
      <c r="O46" s="8">
        <f t="shared" si="18"/>
        <v>1</v>
      </c>
      <c r="P46" s="26"/>
    </row>
    <row r="47" spans="2:16">
      <c r="B47" s="19" t="s">
        <v>65</v>
      </c>
      <c r="C47" s="12" t="s">
        <v>64</v>
      </c>
      <c r="D47" s="3"/>
      <c r="E47" s="3"/>
      <c r="F47" s="3"/>
      <c r="G47" s="3"/>
      <c r="H47" s="3" t="s">
        <v>2</v>
      </c>
      <c r="I47" s="24" t="str">
        <f t="shared" si="16"/>
        <v/>
      </c>
      <c r="J47" s="5">
        <v>0.3</v>
      </c>
      <c r="K47" s="7">
        <f>SUM(J44:J47)</f>
        <v>1</v>
      </c>
      <c r="L47" s="11">
        <f t="shared" si="19"/>
        <v>2.4</v>
      </c>
      <c r="M47" s="8">
        <f t="shared" si="17"/>
        <v>1</v>
      </c>
      <c r="O47" s="8">
        <f t="shared" si="18"/>
        <v>1</v>
      </c>
      <c r="P47" s="26"/>
    </row>
    <row r="48" spans="2:16">
      <c r="B48" s="20" t="s">
        <v>77</v>
      </c>
      <c r="C48" s="15"/>
      <c r="D48" s="15"/>
      <c r="E48" s="15"/>
      <c r="F48" s="15"/>
      <c r="G48" s="15"/>
      <c r="H48" s="16"/>
      <c r="I48" s="1"/>
      <c r="J48" s="4">
        <v>0.05</v>
      </c>
      <c r="L48" s="21">
        <f>SUM(L49:L50)</f>
        <v>5</v>
      </c>
      <c r="M48" s="8">
        <f>IF(SUM(M49:M49)=0,0,1)</f>
        <v>1</v>
      </c>
      <c r="N48" s="9"/>
      <c r="O48" s="10"/>
      <c r="P48" s="26">
        <f>IF(M48=1,(L48/(J48*K$14)),"")</f>
        <v>100</v>
      </c>
    </row>
    <row r="49" spans="2:16">
      <c r="B49" s="19" t="s">
        <v>75</v>
      </c>
      <c r="C49" s="12" t="s">
        <v>73</v>
      </c>
      <c r="D49" s="3"/>
      <c r="E49" s="3"/>
      <c r="F49" s="3"/>
      <c r="G49" s="3"/>
      <c r="H49" s="3" t="s">
        <v>2</v>
      </c>
      <c r="I49" s="24" t="str">
        <f t="shared" ref="I49:I50" si="20">(IF(O49&lt;&gt;1,"◄",""))</f>
        <v/>
      </c>
      <c r="J49" s="5">
        <v>0.4</v>
      </c>
      <c r="K49" s="7"/>
      <c r="L49" s="11">
        <f>(IF(F49&lt;&gt;"",1/3,0)+IF(G49&lt;&gt;"",2/3,0)+IF(H49&lt;&gt;"",1,0))*J49*J$48*20*5</f>
        <v>2.0000000000000004</v>
      </c>
      <c r="M49" s="8">
        <f t="shared" ref="M49:M50" si="21">IF(D49="",IF(E49&lt;&gt;"",1,0)+IF(F49&lt;&gt;"",1,0)+IF(G49&lt;&gt;"",1,0)+IF(H49&lt;&gt;"",1,0),0)</f>
        <v>1</v>
      </c>
      <c r="O49" s="8">
        <f t="shared" ref="O49:O50" si="22">IF(D49="",IF(E49&lt;&gt;"",1,0)+IF(F49&lt;&gt;"",1,0)+IF(G49&lt;&gt;"",1,0)+IF(H49&lt;&gt;"",1,0),1)</f>
        <v>1</v>
      </c>
      <c r="P49" s="26"/>
    </row>
    <row r="50" spans="2:16">
      <c r="B50" s="19" t="s">
        <v>76</v>
      </c>
      <c r="C50" s="12" t="s">
        <v>74</v>
      </c>
      <c r="D50" s="3"/>
      <c r="E50" s="3"/>
      <c r="F50" s="3"/>
      <c r="G50" s="3"/>
      <c r="H50" s="3" t="s">
        <v>2</v>
      </c>
      <c r="I50" s="24" t="str">
        <f t="shared" si="20"/>
        <v/>
      </c>
      <c r="J50" s="5">
        <v>0.6</v>
      </c>
      <c r="K50" s="7">
        <f>SUM(J49:J50)</f>
        <v>1</v>
      </c>
      <c r="L50" s="11">
        <f>(IF(F50&lt;&gt;"",1/3,0)+IF(G50&lt;&gt;"",2/3,0)+IF(H50&lt;&gt;"",1,0))*J50*J$48*20*5</f>
        <v>3</v>
      </c>
      <c r="M50" s="8">
        <f t="shared" si="21"/>
        <v>1</v>
      </c>
      <c r="O50" s="8">
        <f t="shared" si="22"/>
        <v>1</v>
      </c>
      <c r="P50" s="26"/>
    </row>
    <row r="51" spans="2:16">
      <c r="B51" s="20" t="s">
        <v>84</v>
      </c>
      <c r="C51" s="15"/>
      <c r="D51" s="15"/>
      <c r="E51" s="15"/>
      <c r="F51" s="15"/>
      <c r="G51" s="15"/>
      <c r="H51" s="16"/>
      <c r="I51" s="1"/>
      <c r="J51" s="4">
        <v>0.1</v>
      </c>
      <c r="L51" s="21">
        <f>SUM(L52:L54)</f>
        <v>2.333333333333333</v>
      </c>
      <c r="M51" s="8">
        <f>IF(SUM(M52:M52)=0,0,1)</f>
        <v>1</v>
      </c>
      <c r="N51" s="9"/>
      <c r="O51" s="10"/>
      <c r="P51" s="26">
        <f>IF(M51=1,(L51/(J51*K$14)),"")</f>
        <v>23.333333333333329</v>
      </c>
    </row>
    <row r="52" spans="2:16">
      <c r="B52" s="19" t="s">
        <v>81</v>
      </c>
      <c r="C52" s="12" t="s">
        <v>78</v>
      </c>
      <c r="D52" s="3"/>
      <c r="E52" s="3"/>
      <c r="F52" s="3" t="s">
        <v>2</v>
      </c>
      <c r="G52" s="3"/>
      <c r="H52" s="3"/>
      <c r="I52" s="24" t="str">
        <f t="shared" ref="I52:I54" si="23">(IF(O52&lt;&gt;1,"◄",""))</f>
        <v/>
      </c>
      <c r="J52" s="5">
        <v>0.2</v>
      </c>
      <c r="K52" s="7"/>
      <c r="L52" s="11">
        <f>(IF(F52&lt;&gt;"",1/3,0)+IF(G52&lt;&gt;"",2/3,0)+IF(H52&lt;&gt;"",1,0))*J52*J$51*20*5</f>
        <v>0.66666666666666663</v>
      </c>
      <c r="M52" s="8">
        <f t="shared" ref="M52:M54" si="24">IF(D52="",IF(E52&lt;&gt;"",1,0)+IF(F52&lt;&gt;"",1,0)+IF(G52&lt;&gt;"",1,0)+IF(H52&lt;&gt;"",1,0),0)</f>
        <v>1</v>
      </c>
      <c r="O52" s="8">
        <f t="shared" ref="O52:O54" si="25">IF(D52="",IF(E52&lt;&gt;"",1,0)+IF(F52&lt;&gt;"",1,0)+IF(G52&lt;&gt;"",1,0)+IF(H52&lt;&gt;"",1,0),1)</f>
        <v>1</v>
      </c>
      <c r="P52" s="26"/>
    </row>
    <row r="53" spans="2:16">
      <c r="B53" s="19" t="s">
        <v>82</v>
      </c>
      <c r="C53" s="12" t="s">
        <v>79</v>
      </c>
      <c r="D53" s="3"/>
      <c r="E53" s="3"/>
      <c r="F53" s="3" t="s">
        <v>2</v>
      </c>
      <c r="G53" s="3"/>
      <c r="H53" s="3"/>
      <c r="I53" s="24" t="str">
        <f t="shared" si="23"/>
        <v/>
      </c>
      <c r="J53" s="5">
        <v>0.5</v>
      </c>
      <c r="K53" s="7"/>
      <c r="L53" s="11">
        <f t="shared" ref="L53:L54" si="26">(IF(F53&lt;&gt;"",1/3,0)+IF(G53&lt;&gt;"",2/3,0)+IF(H53&lt;&gt;"",1,0))*J53*J$51*20*5</f>
        <v>1.6666666666666665</v>
      </c>
      <c r="M53" s="8">
        <f t="shared" si="24"/>
        <v>1</v>
      </c>
      <c r="O53" s="8">
        <f t="shared" si="25"/>
        <v>1</v>
      </c>
      <c r="P53" s="26"/>
    </row>
    <row r="54" spans="2:16">
      <c r="B54" s="19" t="s">
        <v>83</v>
      </c>
      <c r="C54" s="12" t="s">
        <v>80</v>
      </c>
      <c r="D54" s="3"/>
      <c r="E54" s="3" t="s">
        <v>2</v>
      </c>
      <c r="F54" s="3"/>
      <c r="G54" s="3"/>
      <c r="H54" s="3"/>
      <c r="I54" s="24" t="str">
        <f t="shared" si="23"/>
        <v/>
      </c>
      <c r="J54" s="5">
        <v>0.3</v>
      </c>
      <c r="K54" s="7">
        <f>SUM(J52:J54)</f>
        <v>1</v>
      </c>
      <c r="L54" s="11">
        <f t="shared" si="26"/>
        <v>0</v>
      </c>
      <c r="M54" s="8">
        <f t="shared" si="24"/>
        <v>1</v>
      </c>
      <c r="O54" s="8">
        <f t="shared" si="25"/>
        <v>1</v>
      </c>
      <c r="P54" s="26"/>
    </row>
    <row r="55" spans="2:16">
      <c r="B55" s="20" t="s">
        <v>85</v>
      </c>
      <c r="C55" s="15"/>
      <c r="D55" s="15"/>
      <c r="E55" s="15"/>
      <c r="F55" s="15"/>
      <c r="G55" s="15"/>
      <c r="H55" s="16"/>
      <c r="I55" s="1"/>
      <c r="J55" s="4">
        <v>0.05</v>
      </c>
      <c r="L55" s="21">
        <f>SUM(L56)</f>
        <v>5</v>
      </c>
      <c r="M55" s="8">
        <f>IF(SUM(M56:M56)=0,0,1)</f>
        <v>1</v>
      </c>
      <c r="N55" s="9"/>
      <c r="O55" s="10"/>
      <c r="P55" s="26">
        <f>IF(M55=1,(L55/(J55*K$14)),"")</f>
        <v>100</v>
      </c>
    </row>
    <row r="56" spans="2:16">
      <c r="B56" s="19" t="s">
        <v>87</v>
      </c>
      <c r="C56" s="12" t="s">
        <v>86</v>
      </c>
      <c r="D56" s="3"/>
      <c r="E56" s="3"/>
      <c r="F56" s="3"/>
      <c r="G56" s="3"/>
      <c r="H56" s="3" t="s">
        <v>2</v>
      </c>
      <c r="I56" s="24" t="str">
        <f t="shared" ref="I56" si="27">(IF(O56&lt;&gt;1,"◄",""))</f>
        <v/>
      </c>
      <c r="J56" s="5">
        <v>1</v>
      </c>
      <c r="K56" s="7">
        <f>SUM(J56)</f>
        <v>1</v>
      </c>
      <c r="L56" s="11">
        <f>(IF(F56&lt;&gt;"",1/3,0)+IF(G56&lt;&gt;"",2/3,0)+IF(H56&lt;&gt;"",1,0))*J56*J$55*20*5</f>
        <v>5</v>
      </c>
      <c r="M56" s="8">
        <f t="shared" ref="M56" si="28">IF(D56="",IF(E56&lt;&gt;"",1,0)+IF(F56&lt;&gt;"",1,0)+IF(G56&lt;&gt;"",1,0)+IF(H56&lt;&gt;"",1,0),0)</f>
        <v>1</v>
      </c>
      <c r="O56" s="8">
        <f t="shared" ref="O56" si="29">IF(D56="",IF(E56&lt;&gt;"",1,0)+IF(F56&lt;&gt;"",1,0)+IF(G56&lt;&gt;"",1,0)+IF(H56&lt;&gt;"",1,0),1)</f>
        <v>1</v>
      </c>
      <c r="P56" s="26"/>
    </row>
    <row r="57" spans="2:16">
      <c r="B57" s="20" t="s">
        <v>88</v>
      </c>
      <c r="C57" s="15"/>
      <c r="D57" s="15"/>
      <c r="E57" s="15"/>
      <c r="F57" s="15"/>
      <c r="G57" s="15"/>
      <c r="H57" s="16"/>
      <c r="I57" s="1"/>
      <c r="J57" s="4">
        <v>0.05</v>
      </c>
      <c r="L57" s="21">
        <f>SUM(L58)</f>
        <v>5</v>
      </c>
      <c r="M57" s="8">
        <f>IF(SUM(M58:M58)=0,0,1)</f>
        <v>1</v>
      </c>
      <c r="N57" s="9"/>
      <c r="O57" s="10"/>
      <c r="P57" s="26">
        <f>IF(M57=1,(L57/(J57*K$14)),"")</f>
        <v>100</v>
      </c>
    </row>
    <row r="58" spans="2:16" ht="15" customHeight="1">
      <c r="B58" s="19" t="s">
        <v>90</v>
      </c>
      <c r="C58" s="12" t="s">
        <v>89</v>
      </c>
      <c r="D58" s="3"/>
      <c r="E58" s="3"/>
      <c r="F58" s="3"/>
      <c r="G58" s="3"/>
      <c r="H58" s="3" t="s">
        <v>2</v>
      </c>
      <c r="I58" s="24" t="str">
        <f t="shared" ref="I58" si="30">(IF(O58&lt;&gt;1,"◄",""))</f>
        <v/>
      </c>
      <c r="J58" s="5">
        <v>1</v>
      </c>
      <c r="K58" s="7">
        <f>SUM(J58)</f>
        <v>1</v>
      </c>
      <c r="L58" s="11">
        <f>(IF(F58&lt;&gt;"",1/3,0)+IF(G58&lt;&gt;"",2/3,0)+IF(H58&lt;&gt;"",1,0))*J58*J$55*20*5</f>
        <v>5</v>
      </c>
      <c r="M58" s="8">
        <f t="shared" ref="M58" si="31">IF(D58="",IF(E58&lt;&gt;"",1,0)+IF(F58&lt;&gt;"",1,0)+IF(G58&lt;&gt;"",1,0)+IF(H58&lt;&gt;"",1,0),0)</f>
        <v>1</v>
      </c>
      <c r="O58" s="8">
        <f t="shared" ref="O58" si="32">IF(D58="",IF(E58&lt;&gt;"",1,0)+IF(F58&lt;&gt;"",1,0)+IF(G58&lt;&gt;"",1,0)+IF(H58&lt;&gt;"",1,0),1)</f>
        <v>1</v>
      </c>
      <c r="P58" s="26"/>
    </row>
    <row r="59" spans="2:16">
      <c r="B59" s="20" t="s">
        <v>91</v>
      </c>
      <c r="C59" s="15"/>
      <c r="D59" s="15"/>
      <c r="E59" s="15"/>
      <c r="F59" s="15"/>
      <c r="G59" s="15"/>
      <c r="H59" s="16"/>
      <c r="I59" s="1"/>
      <c r="J59" s="4">
        <v>0.1</v>
      </c>
      <c r="L59" s="21">
        <f>SUM(L60:L61)</f>
        <v>10</v>
      </c>
      <c r="M59" s="8">
        <f>IF(SUM(M60:M60)=0,0,1)</f>
        <v>1</v>
      </c>
      <c r="N59" s="9"/>
      <c r="O59" s="10"/>
      <c r="P59" s="26">
        <f>IF(M59=1,(L59/(J59*K$14)),"")</f>
        <v>100</v>
      </c>
    </row>
    <row r="60" spans="2:16">
      <c r="B60" s="19" t="s">
        <v>94</v>
      </c>
      <c r="C60" s="12" t="s">
        <v>92</v>
      </c>
      <c r="D60" s="3"/>
      <c r="E60" s="3"/>
      <c r="F60" s="3"/>
      <c r="G60" s="3"/>
      <c r="H60" s="3" t="s">
        <v>2</v>
      </c>
      <c r="I60" s="24" t="str">
        <f t="shared" ref="I60" si="33">(IF(O60&lt;&gt;1,"◄",""))</f>
        <v/>
      </c>
      <c r="J60" s="5">
        <v>0.4</v>
      </c>
      <c r="K60" s="7"/>
      <c r="L60" s="11">
        <f>(IF(F60&lt;&gt;"",1/3,0)+IF(G60&lt;&gt;"",2/3,0)+IF(H60&lt;&gt;"",1,0))*J60*J$59*20*5</f>
        <v>4.0000000000000009</v>
      </c>
      <c r="M60" s="8">
        <f t="shared" ref="M60" si="34">IF(D60="",IF(E60&lt;&gt;"",1,0)+IF(F60&lt;&gt;"",1,0)+IF(G60&lt;&gt;"",1,0)+IF(H60&lt;&gt;"",1,0),0)</f>
        <v>1</v>
      </c>
      <c r="O60" s="8">
        <f t="shared" ref="O60" si="35">IF(D60="",IF(E60&lt;&gt;"",1,0)+IF(F60&lt;&gt;"",1,0)+IF(G60&lt;&gt;"",1,0)+IF(H60&lt;&gt;"",1,0),1)</f>
        <v>1</v>
      </c>
      <c r="P60" s="26"/>
    </row>
    <row r="61" spans="2:16" ht="17.45" customHeight="1">
      <c r="B61" s="19" t="s">
        <v>95</v>
      </c>
      <c r="C61" s="12" t="s">
        <v>93</v>
      </c>
      <c r="D61" s="3"/>
      <c r="E61" s="3"/>
      <c r="F61" s="3"/>
      <c r="G61" s="3"/>
      <c r="H61" s="3" t="s">
        <v>2</v>
      </c>
      <c r="I61" s="24" t="str">
        <f t="shared" ref="I61" si="36">(IF(O61&lt;&gt;1,"◄",""))</f>
        <v/>
      </c>
      <c r="J61" s="5">
        <v>0.6</v>
      </c>
      <c r="K61" s="7">
        <f>SUM(J60:J61)</f>
        <v>1</v>
      </c>
      <c r="L61" s="11">
        <f>(IF(F61&lt;&gt;"",1/3,0)+IF(G61&lt;&gt;"",2/3,0)+IF(H61&lt;&gt;"",1,0))*J61*J$59*20*5</f>
        <v>6</v>
      </c>
      <c r="M61" s="8">
        <f t="shared" ref="M61" si="37">IF(D61="",IF(E61&lt;&gt;"",1,0)+IF(F61&lt;&gt;"",1,0)+IF(G61&lt;&gt;"",1,0)+IF(H61&lt;&gt;"",1,0),0)</f>
        <v>1</v>
      </c>
      <c r="O61" s="8">
        <f t="shared" ref="O61" si="38">IF(D61="",IF(E61&lt;&gt;"",1,0)+IF(F61&lt;&gt;"",1,0)+IF(G61&lt;&gt;"",1,0)+IF(H61&lt;&gt;"",1,0),1)</f>
        <v>1</v>
      </c>
      <c r="P61" s="26"/>
    </row>
    <row r="62" spans="2:16">
      <c r="B62" s="20" t="s">
        <v>97</v>
      </c>
      <c r="C62" s="15"/>
      <c r="D62" s="15"/>
      <c r="E62" s="15"/>
      <c r="F62" s="15"/>
      <c r="G62" s="15"/>
      <c r="H62" s="16"/>
      <c r="I62" s="1"/>
      <c r="J62" s="4">
        <v>0.06</v>
      </c>
      <c r="L62" s="21">
        <f>SUM(L63)</f>
        <v>3.9999999999999991</v>
      </c>
      <c r="M62" s="8">
        <f>IF(SUM(M63:M63)=0,0,1)</f>
        <v>1</v>
      </c>
      <c r="N62" s="9"/>
      <c r="O62" s="10"/>
      <c r="P62" s="26">
        <f>IF(M62=1,(L62/(J62*K$14)),"")</f>
        <v>66.666666666666657</v>
      </c>
    </row>
    <row r="63" spans="2:16">
      <c r="B63" s="19" t="s">
        <v>98</v>
      </c>
      <c r="C63" s="12" t="s">
        <v>96</v>
      </c>
      <c r="D63" s="3"/>
      <c r="E63" s="3"/>
      <c r="F63" s="3"/>
      <c r="G63" s="3" t="s">
        <v>2</v>
      </c>
      <c r="H63" s="3"/>
      <c r="I63" s="24" t="str">
        <f t="shared" ref="I63" si="39">(IF(O63&lt;&gt;1,"◄",""))</f>
        <v/>
      </c>
      <c r="J63" s="5">
        <v>1</v>
      </c>
      <c r="K63" s="7">
        <f>SUM(J63)</f>
        <v>1</v>
      </c>
      <c r="L63" s="11">
        <f>(IF(F63&lt;&gt;"",1/3,0)+IF(G63&lt;&gt;"",2/3,0)+IF(H63&lt;&gt;"",1,0))*J63*J$62*20*5</f>
        <v>3.9999999999999991</v>
      </c>
      <c r="M63" s="8">
        <f t="shared" ref="M63" si="40">IF(D63="",IF(E63&lt;&gt;"",1,0)+IF(F63&lt;&gt;"",1,0)+IF(G63&lt;&gt;"",1,0)+IF(H63&lt;&gt;"",1,0),0)</f>
        <v>1</v>
      </c>
      <c r="O63" s="8">
        <f t="shared" ref="O63" si="41">IF(D63="",IF(E63&lt;&gt;"",1,0)+IF(F63&lt;&gt;"",1,0)+IF(G63&lt;&gt;"",1,0)+IF(H63&lt;&gt;"",1,0),1)</f>
        <v>1</v>
      </c>
      <c r="P63" s="26"/>
    </row>
    <row r="65" spans="2:8" ht="16.5" thickBot="1"/>
    <row r="66" spans="2:8" ht="16.5" thickBot="1">
      <c r="B66" s="22" t="s">
        <v>99</v>
      </c>
      <c r="C66" s="22"/>
      <c r="D66" s="22"/>
      <c r="E66" s="29">
        <f>L3+L15+L17+L21+L38+L43+L48+L51+L55+L57+L59+L62</f>
        <v>79.76666666666668</v>
      </c>
      <c r="F66" s="30"/>
      <c r="G66" s="31"/>
    </row>
    <row r="67" spans="2:8" ht="16.5" thickBot="1"/>
    <row r="68" spans="2:8" ht="16.5" thickBot="1">
      <c r="B68" s="22" t="s">
        <v>100</v>
      </c>
      <c r="E68" s="29">
        <f>E66/5</f>
        <v>15.953333333333337</v>
      </c>
      <c r="F68" s="30"/>
      <c r="G68" s="31"/>
    </row>
    <row r="69" spans="2:8" ht="16.5" thickBot="1"/>
    <row r="70" spans="2:8" ht="18" customHeight="1" thickBot="1">
      <c r="B70" s="22" t="s">
        <v>116</v>
      </c>
      <c r="E70" s="29">
        <f>CEILING(E68,0.05)</f>
        <v>16</v>
      </c>
      <c r="F70" s="30"/>
      <c r="G70" s="31"/>
    </row>
    <row r="71" spans="2:8" ht="18" customHeight="1">
      <c r="D71" s="34"/>
      <c r="E71" s="34"/>
      <c r="F71" s="34"/>
    </row>
    <row r="72" spans="2:8" ht="18" customHeight="1">
      <c r="D72" s="33" t="s">
        <v>117</v>
      </c>
      <c r="E72" s="33"/>
      <c r="F72" s="33"/>
    </row>
    <row r="73" spans="2:8" ht="18" customHeight="1">
      <c r="B73" s="22" t="s">
        <v>103</v>
      </c>
      <c r="C73" s="25" t="s">
        <v>104</v>
      </c>
      <c r="D73" s="32" t="str">
        <f>REPT("I",P3/4)</f>
        <v>IIIIIIIIII</v>
      </c>
      <c r="E73" s="32"/>
      <c r="F73" s="32"/>
      <c r="G73" s="32"/>
      <c r="H73" t="s">
        <v>115</v>
      </c>
    </row>
    <row r="74" spans="2:8" ht="18" customHeight="1">
      <c r="C74" s="25" t="s">
        <v>105</v>
      </c>
      <c r="D74" s="32" t="str">
        <f>REPT("I",P15/4)</f>
        <v>IIIIIIIIIIIIIIII</v>
      </c>
      <c r="E74" s="32"/>
      <c r="F74" s="32"/>
      <c r="G74" s="32"/>
      <c r="H74" t="s">
        <v>115</v>
      </c>
    </row>
    <row r="75" spans="2:8" ht="18" customHeight="1">
      <c r="C75" s="25" t="s">
        <v>106</v>
      </c>
      <c r="D75" s="32" t="str">
        <f>REPT("I",P17/4)</f>
        <v>IIIIIIIIIIIIIIIIIIIIIIIII</v>
      </c>
      <c r="E75" s="32"/>
      <c r="F75" s="32"/>
      <c r="G75" s="32"/>
      <c r="H75" t="s">
        <v>115</v>
      </c>
    </row>
    <row r="76" spans="2:8" ht="18" customHeight="1">
      <c r="C76" s="25" t="s">
        <v>63</v>
      </c>
      <c r="D76" s="32" t="str">
        <f>REPT("I",P21/4)</f>
        <v>IIIIIIIIIIIIIIIIIIIIIIIII</v>
      </c>
      <c r="E76" s="32"/>
      <c r="F76" s="32"/>
      <c r="G76" s="32"/>
      <c r="H76" t="s">
        <v>115</v>
      </c>
    </row>
    <row r="77" spans="2:8" ht="18" customHeight="1">
      <c r="C77" s="25" t="s">
        <v>64</v>
      </c>
      <c r="D77" s="32" t="str">
        <f>REPT("I",P38/4)</f>
        <v>IIIIIIIIIIIIIIIIIIIIIIIII</v>
      </c>
      <c r="E77" s="32"/>
      <c r="F77" s="32"/>
      <c r="G77" s="32"/>
      <c r="H77" t="s">
        <v>115</v>
      </c>
    </row>
    <row r="78" spans="2:8" ht="18" customHeight="1">
      <c r="C78" s="25" t="s">
        <v>107</v>
      </c>
      <c r="D78" s="32" t="str">
        <f>REPT("I",P43/4)</f>
        <v>IIIIIIIIIIIIIIIIIIIIIIIII</v>
      </c>
      <c r="E78" s="32"/>
      <c r="F78" s="32"/>
      <c r="G78" s="32"/>
      <c r="H78" t="s">
        <v>115</v>
      </c>
    </row>
    <row r="79" spans="2:8" ht="18" customHeight="1">
      <c r="C79" s="25" t="s">
        <v>108</v>
      </c>
      <c r="D79" s="32" t="str">
        <f>REPT("I",P48/4)</f>
        <v>IIIIIIIIIIIIIIIIIIIIIIIII</v>
      </c>
      <c r="E79" s="32"/>
      <c r="F79" s="32"/>
      <c r="G79" s="32"/>
      <c r="H79" t="s">
        <v>115</v>
      </c>
    </row>
    <row r="80" spans="2:8" ht="18" customHeight="1">
      <c r="C80" s="25" t="s">
        <v>109</v>
      </c>
      <c r="D80" s="32" t="str">
        <f>REPT("I",P51/4)</f>
        <v>IIIII</v>
      </c>
      <c r="E80" s="32"/>
      <c r="F80" s="32"/>
      <c r="G80" s="32"/>
      <c r="H80" t="s">
        <v>115</v>
      </c>
    </row>
    <row r="81" spans="3:8" ht="18" customHeight="1">
      <c r="C81" s="25" t="s">
        <v>110</v>
      </c>
      <c r="D81" s="32" t="str">
        <f>REPT("I",P55/4)</f>
        <v>IIIIIIIIIIIIIIIIIIIIIIIII</v>
      </c>
      <c r="E81" s="32"/>
      <c r="F81" s="32"/>
      <c r="G81" s="32"/>
      <c r="H81" t="s">
        <v>115</v>
      </c>
    </row>
    <row r="82" spans="3:8" ht="18" customHeight="1">
      <c r="C82" s="25" t="s">
        <v>111</v>
      </c>
      <c r="D82" s="32" t="str">
        <f>REPT("I",P57/4)</f>
        <v>IIIIIIIIIIIIIIIIIIIIIIIII</v>
      </c>
      <c r="E82" s="32"/>
      <c r="F82" s="32"/>
      <c r="G82" s="32"/>
      <c r="H82" t="s">
        <v>115</v>
      </c>
    </row>
    <row r="83" spans="3:8" ht="18" customHeight="1">
      <c r="C83" s="25" t="s">
        <v>112</v>
      </c>
      <c r="D83" s="32" t="str">
        <f>REPT("I",P59/4)</f>
        <v>IIIIIIIIIIIIIIIIIIIIIIIII</v>
      </c>
      <c r="E83" s="32"/>
      <c r="F83" s="32"/>
      <c r="G83" s="32"/>
      <c r="H83" t="s">
        <v>115</v>
      </c>
    </row>
    <row r="84" spans="3:8" ht="18" customHeight="1">
      <c r="C84" s="25" t="s">
        <v>113</v>
      </c>
      <c r="D84" s="32" t="str">
        <f>REPT("I",P62/4)</f>
        <v>IIIIIIIIIIIIIIII</v>
      </c>
      <c r="E84" s="32"/>
      <c r="F84" s="32"/>
      <c r="G84" s="32"/>
      <c r="H84" t="s">
        <v>115</v>
      </c>
    </row>
  </sheetData>
  <mergeCells count="23">
    <mergeCell ref="D81:G81"/>
    <mergeCell ref="D82:G82"/>
    <mergeCell ref="D83:G83"/>
    <mergeCell ref="D84:G84"/>
    <mergeCell ref="D71:F71"/>
    <mergeCell ref="D76:G76"/>
    <mergeCell ref="D77:G77"/>
    <mergeCell ref="D78:G78"/>
    <mergeCell ref="D79:G79"/>
    <mergeCell ref="D80:G80"/>
    <mergeCell ref="E66:G66"/>
    <mergeCell ref="E68:G68"/>
    <mergeCell ref="D73:G73"/>
    <mergeCell ref="D74:G74"/>
    <mergeCell ref="D75:G75"/>
    <mergeCell ref="E70:G70"/>
    <mergeCell ref="D72:F72"/>
    <mergeCell ref="C41:C42"/>
    <mergeCell ref="C7:C8"/>
    <mergeCell ref="C24:C25"/>
    <mergeCell ref="C26:C27"/>
    <mergeCell ref="C29:C30"/>
    <mergeCell ref="C39:C40"/>
  </mergeCells>
  <conditionalFormatting sqref="D4">
    <cfRule type="cellIs" dxfId="1" priority="2" operator="equal">
      <formula>"N"</formula>
    </cfRule>
  </conditionalFormatting>
  <conditionalFormatting sqref="D5:D14 D16 D18:D20 D22:D37 D39:D42 D44:D47 D49:D50 D52:D54 D56 D58 D60:D61 D63">
    <cfRule type="cellIs" dxfId="0" priority="1" operator="equal">
      <formula>"N"</formula>
    </cfRule>
  </conditionalFormatting>
  <pageMargins left="0.25" right="0.25" top="0.75" bottom="0.75" header="0.3" footer="0.3"/>
  <pageSetup paperSize="8" scale="7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Candidat n°</vt:lpstr>
    </vt:vector>
  </TitlesOfParts>
  <Company>IGEN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isabelle</cp:lastModifiedBy>
  <cp:lastPrinted>2014-02-19T16:54:59Z</cp:lastPrinted>
  <dcterms:created xsi:type="dcterms:W3CDTF">2014-01-31T17:32:53Z</dcterms:created>
  <dcterms:modified xsi:type="dcterms:W3CDTF">2015-05-31T20:42:10Z</dcterms:modified>
</cp:coreProperties>
</file>