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75" activeTab="8"/>
  </bookViews>
  <sheets>
    <sheet name="PFMP1" sheetId="1" r:id="rId1"/>
    <sheet name="PFMP2" sheetId="2" r:id="rId2"/>
    <sheet name="PFMP3" sheetId="3" r:id="rId3"/>
    <sheet name="Bilan sous epreuve E3-1" sheetId="4" r:id="rId4"/>
    <sheet name="Note globale E3-1" sheetId="5" r:id="rId5"/>
    <sheet name="E3-2" sheetId="6" r:id="rId6"/>
    <sheet name="E3-3" sheetId="7" r:id="rId7"/>
    <sheet name="E3-4" sheetId="8" r:id="rId8"/>
    <sheet name="Synthèse" sheetId="9" r:id="rId9"/>
  </sheets>
  <definedNames>
    <definedName name="essai_noms" localSheetId="3">'Bilan sous epreuve E3-1'!#REF!</definedName>
    <definedName name="essai_noms" localSheetId="0">'PFMP1'!#REF!</definedName>
  </definedNames>
  <calcPr fullCalcOnLoad="1"/>
</workbook>
</file>

<file path=xl/sharedStrings.xml><?xml version="1.0" encoding="utf-8"?>
<sst xmlns="http://schemas.openxmlformats.org/spreadsheetml/2006/main" count="371" uniqueCount="62">
  <si>
    <t>Nom</t>
  </si>
  <si>
    <t>Colonne 1</t>
  </si>
  <si>
    <t>Colonne 2</t>
  </si>
  <si>
    <t>Colonne 3</t>
  </si>
  <si>
    <t>Note / 5</t>
  </si>
  <si>
    <t>N1</t>
  </si>
  <si>
    <t>N2</t>
  </si>
  <si>
    <t>N3</t>
  </si>
  <si>
    <t>N4</t>
  </si>
  <si>
    <t>Note /15</t>
  </si>
  <si>
    <t>Evaluation de la 1ère période de formation en entreprise</t>
  </si>
  <si>
    <t>Evaluation de la 2ième période de formation en entreprise</t>
  </si>
  <si>
    <t>Evaluation de la 3ième période de formation en entreprise</t>
  </si>
  <si>
    <t>Note /20</t>
  </si>
  <si>
    <t>Note /30</t>
  </si>
  <si>
    <t>Note / 20</t>
  </si>
  <si>
    <t>Présentation orale et entretien</t>
  </si>
  <si>
    <t>Note E3-1 /60</t>
  </si>
  <si>
    <t>Note globale E3-1</t>
  </si>
  <si>
    <t>Epreuve  E3-2   Mise en service d'un ouvrage</t>
  </si>
  <si>
    <t>Calcul de la note</t>
  </si>
  <si>
    <r>
      <t xml:space="preserve">Epreuve  E3-4   </t>
    </r>
    <r>
      <rPr>
        <sz val="12"/>
        <rFont val="AbottOldStyle"/>
        <family val="0"/>
      </rPr>
      <t>Réglage, paramétrage, contrôle, modification liés au champ d'application</t>
    </r>
  </si>
  <si>
    <t>Note /40</t>
  </si>
  <si>
    <t>Dossier Tout Candidat</t>
  </si>
  <si>
    <t xml:space="preserve"> Note E3-1   /20</t>
  </si>
  <si>
    <t>E3-1</t>
  </si>
  <si>
    <t>E3-2</t>
  </si>
  <si>
    <t>E3-3</t>
  </si>
  <si>
    <t>E3-4</t>
  </si>
  <si>
    <t>Total</t>
  </si>
  <si>
    <t>1ère période</t>
  </si>
  <si>
    <t>Notes aptitudes professionnelles</t>
  </si>
  <si>
    <t>2ième période</t>
  </si>
  <si>
    <t>3ième période</t>
  </si>
  <si>
    <t>Moyenne des périodes</t>
  </si>
  <si>
    <t>Périodes</t>
  </si>
  <si>
    <t>Note coéfficeintée 1,5</t>
  </si>
  <si>
    <t>Notes compétences acquises en entreprise</t>
  </si>
  <si>
    <t>Sous Epreuves</t>
  </si>
  <si>
    <t>Bilan de la sous épreuve E3-1</t>
  </si>
  <si>
    <t>TOTAL</t>
  </si>
  <si>
    <t>Evaluation des aptitudes professionnelles</t>
  </si>
  <si>
    <t>Evaluation des compétences acquises</t>
  </si>
  <si>
    <t>Note coéfficientée 1,5</t>
  </si>
  <si>
    <t>Note /10</t>
  </si>
  <si>
    <t>Epreuve  E3-3   Maintenance d'un ouvrage</t>
  </si>
  <si>
    <t>Note Coefficientée</t>
  </si>
  <si>
    <t>GHJ Marc</t>
  </si>
  <si>
    <t>JKL eric</t>
  </si>
  <si>
    <t>HYU Michel</t>
  </si>
  <si>
    <t>Loi Hugo</t>
  </si>
  <si>
    <t>MOPI Robert</t>
  </si>
  <si>
    <t>CHU Gérard</t>
  </si>
  <si>
    <t>HVFG Luc</t>
  </si>
  <si>
    <t>BGU Leila</t>
  </si>
  <si>
    <t>GYU Chebaca</t>
  </si>
  <si>
    <t>OPM  Yann</t>
  </si>
  <si>
    <t>KIO Paul</t>
  </si>
  <si>
    <t>MLK Nick</t>
  </si>
  <si>
    <t>ABC Louis</t>
  </si>
  <si>
    <t>DEF Toto</t>
  </si>
  <si>
    <t>RTY Karl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</si>
</sst>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  <numFmt numFmtId="166" formatCode="[$-40C]dddd\ d\ mmmm\ yyyy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bottOldStyle"/>
      <family val="0"/>
    </font>
    <font>
      <b/>
      <i/>
      <sz val="14"/>
      <name val="Arial"/>
      <family val="2"/>
    </font>
    <font>
      <sz val="16"/>
      <name val="Arial"/>
      <family val="2"/>
    </font>
    <font>
      <sz val="12"/>
      <name val="AbottOldStyl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/>
    </xf>
    <xf numFmtId="2" fontId="0" fillId="0" borderId="11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Alignment="1" quotePrefix="1">
      <alignment/>
    </xf>
    <xf numFmtId="2" fontId="0" fillId="0" borderId="19" xfId="0" applyNumberForma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49" fontId="1" fillId="0" borderId="29" xfId="0" applyNumberFormat="1" applyFont="1" applyBorder="1" applyAlignment="1">
      <alignment horizontal="left" wrapText="1"/>
    </xf>
    <xf numFmtId="2" fontId="0" fillId="0" borderId="3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A7" sqref="A7"/>
    </sheetView>
  </sheetViews>
  <sheetFormatPr defaultColWidth="11.421875" defaultRowHeight="12.75"/>
  <cols>
    <col min="1" max="1" width="26.57421875" style="0" customWidth="1"/>
    <col min="2" max="2" width="13.57421875" style="0" customWidth="1"/>
    <col min="3" max="3" width="12.57421875" style="0" customWidth="1"/>
    <col min="4" max="4" width="12.7109375" style="0" customWidth="1"/>
    <col min="5" max="5" width="9.8515625" style="0" customWidth="1"/>
    <col min="6" max="6" width="9.57421875" style="0" customWidth="1"/>
    <col min="7" max="7" width="9.00390625" style="0" customWidth="1"/>
    <col min="8" max="8" width="8.7109375" style="0" customWidth="1"/>
    <col min="9" max="9" width="12.00390625" style="0" customWidth="1"/>
  </cols>
  <sheetData>
    <row r="1" spans="1:11" ht="20.25">
      <c r="A1" s="70" t="s">
        <v>10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0" ht="15">
      <c r="A2" s="59"/>
      <c r="B2" s="1"/>
      <c r="C2" s="1"/>
      <c r="D2" s="1"/>
      <c r="E2" s="1"/>
      <c r="F2" s="1"/>
      <c r="G2" s="1"/>
      <c r="H2" s="1"/>
      <c r="I2" s="1"/>
      <c r="J2" s="1"/>
    </row>
    <row r="3" spans="1:10" ht="23.25" customHeight="1">
      <c r="A3" s="59"/>
      <c r="B3" s="67" t="s">
        <v>41</v>
      </c>
      <c r="C3" s="68"/>
      <c r="D3" s="68"/>
      <c r="E3" s="69"/>
      <c r="F3" s="67" t="s">
        <v>42</v>
      </c>
      <c r="G3" s="68"/>
      <c r="H3" s="68"/>
      <c r="I3" s="69"/>
      <c r="J3" s="1"/>
    </row>
    <row r="4" spans="1:11" ht="24.75" customHeight="1">
      <c r="A4" s="60" t="s">
        <v>0</v>
      </c>
      <c r="B4" s="3" t="s">
        <v>1</v>
      </c>
      <c r="C4" s="3" t="s">
        <v>2</v>
      </c>
      <c r="D4" s="3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2" t="s">
        <v>9</v>
      </c>
      <c r="K4" s="6" t="s">
        <v>13</v>
      </c>
    </row>
    <row r="5" spans="1:11" ht="18.75">
      <c r="A5" s="61" t="s">
        <v>59</v>
      </c>
      <c r="B5" s="4"/>
      <c r="C5" s="4"/>
      <c r="D5" s="4">
        <v>0</v>
      </c>
      <c r="E5" s="2">
        <f>IF(B5&lt;&gt;"",B5*0.5+C5*0.25,"")</f>
      </c>
      <c r="F5" s="4"/>
      <c r="G5" s="4"/>
      <c r="H5" s="4"/>
      <c r="I5" s="4"/>
      <c r="J5" s="9">
        <f>IF(B5&lt;&gt;"",(15*(F5+((2*G5)/3)+(H5/3)))/SUM(F5:I5),"")</f>
      </c>
      <c r="K5" s="10">
        <f>IF(J5&lt;&gt;"",E5+J5,"")</f>
      </c>
    </row>
    <row r="6" spans="1:11" ht="18.75">
      <c r="A6" s="62" t="s">
        <v>60</v>
      </c>
      <c r="B6" s="4"/>
      <c r="C6" s="4"/>
      <c r="D6" s="4">
        <v>0</v>
      </c>
      <c r="E6" s="2">
        <f aca="true" t="shared" si="0" ref="E6:E19">IF(B6&lt;&gt;"",B6*0.5+C6*0.25,"")</f>
      </c>
      <c r="F6" s="4"/>
      <c r="G6" s="4"/>
      <c r="H6" s="4"/>
      <c r="I6" s="4"/>
      <c r="J6" s="9">
        <f aca="true" t="shared" si="1" ref="J6:J19">IF(B6&lt;&gt;"",(15*(F6+((2*G6)/3)+(H6/3)))/SUM(F6:I6),"")</f>
      </c>
      <c r="K6" s="10">
        <f aca="true" t="shared" si="2" ref="K6:K19">IF(J6&lt;&gt;"",E6+J6,"")</f>
      </c>
    </row>
    <row r="7" spans="1:11" ht="24.75" customHeight="1">
      <c r="A7" s="63" t="s">
        <v>61</v>
      </c>
      <c r="B7" s="4"/>
      <c r="C7" s="4"/>
      <c r="D7" s="4">
        <v>0</v>
      </c>
      <c r="E7" s="2">
        <f t="shared" si="0"/>
      </c>
      <c r="F7" s="4"/>
      <c r="G7" s="4"/>
      <c r="H7" s="4"/>
      <c r="I7" s="4"/>
      <c r="J7" s="9">
        <f t="shared" si="1"/>
      </c>
      <c r="K7" s="10">
        <f t="shared" si="2"/>
      </c>
    </row>
    <row r="8" spans="1:11" ht="24.75" customHeight="1">
      <c r="A8" s="63" t="s">
        <v>47</v>
      </c>
      <c r="B8" s="4"/>
      <c r="C8" s="4"/>
      <c r="D8" s="4">
        <v>0</v>
      </c>
      <c r="E8" s="2">
        <f t="shared" si="0"/>
      </c>
      <c r="F8" s="4"/>
      <c r="G8" s="4"/>
      <c r="H8" s="4"/>
      <c r="I8" s="4"/>
      <c r="J8" s="9">
        <f t="shared" si="1"/>
      </c>
      <c r="K8" s="10">
        <f t="shared" si="2"/>
      </c>
    </row>
    <row r="9" spans="1:11" ht="24.75" customHeight="1">
      <c r="A9" s="63" t="s">
        <v>48</v>
      </c>
      <c r="B9" s="4"/>
      <c r="C9" s="4"/>
      <c r="D9" s="4">
        <v>0</v>
      </c>
      <c r="E9" s="2">
        <f t="shared" si="0"/>
      </c>
      <c r="F9" s="4"/>
      <c r="G9" s="4"/>
      <c r="H9" s="4"/>
      <c r="I9" s="4"/>
      <c r="J9" s="9">
        <f t="shared" si="1"/>
      </c>
      <c r="K9" s="10">
        <f t="shared" si="2"/>
      </c>
    </row>
    <row r="10" spans="1:11" ht="24.75" customHeight="1">
      <c r="A10" s="63" t="s">
        <v>49</v>
      </c>
      <c r="B10" s="4"/>
      <c r="C10" s="4"/>
      <c r="D10" s="4">
        <v>0</v>
      </c>
      <c r="E10" s="2">
        <f t="shared" si="0"/>
      </c>
      <c r="F10" s="4"/>
      <c r="G10" s="4"/>
      <c r="H10" s="4"/>
      <c r="I10" s="4"/>
      <c r="J10" s="9">
        <f t="shared" si="1"/>
      </c>
      <c r="K10" s="10">
        <f t="shared" si="2"/>
      </c>
    </row>
    <row r="11" spans="1:11" ht="24.75" customHeight="1">
      <c r="A11" s="63" t="s">
        <v>50</v>
      </c>
      <c r="B11" s="4"/>
      <c r="C11" s="4"/>
      <c r="D11" s="4"/>
      <c r="E11" s="2">
        <f t="shared" si="0"/>
      </c>
      <c r="F11" s="4"/>
      <c r="G11" s="4"/>
      <c r="H11" s="4"/>
      <c r="I11" s="4"/>
      <c r="J11" s="9">
        <f t="shared" si="1"/>
      </c>
      <c r="K11" s="10">
        <f t="shared" si="2"/>
      </c>
    </row>
    <row r="12" spans="1:11" ht="24.75" customHeight="1">
      <c r="A12" s="63" t="s">
        <v>51</v>
      </c>
      <c r="B12" s="4"/>
      <c r="C12" s="4"/>
      <c r="D12" s="4"/>
      <c r="E12" s="2">
        <f t="shared" si="0"/>
      </c>
      <c r="F12" s="4"/>
      <c r="G12" s="4"/>
      <c r="H12" s="4"/>
      <c r="I12" s="4"/>
      <c r="J12" s="9">
        <f t="shared" si="1"/>
      </c>
      <c r="K12" s="10">
        <f t="shared" si="2"/>
      </c>
    </row>
    <row r="13" spans="1:11" ht="24.75" customHeight="1">
      <c r="A13" s="63" t="s">
        <v>52</v>
      </c>
      <c r="B13" s="4"/>
      <c r="C13" s="4"/>
      <c r="D13" s="4"/>
      <c r="E13" s="2">
        <f t="shared" si="0"/>
      </c>
      <c r="F13" s="4"/>
      <c r="G13" s="4"/>
      <c r="H13" s="4"/>
      <c r="I13" s="4"/>
      <c r="J13" s="9">
        <f t="shared" si="1"/>
      </c>
      <c r="K13" s="10">
        <f t="shared" si="2"/>
      </c>
    </row>
    <row r="14" spans="1:11" ht="32.25" customHeight="1">
      <c r="A14" s="64" t="s">
        <v>53</v>
      </c>
      <c r="B14" s="4"/>
      <c r="C14" s="4"/>
      <c r="D14" s="4"/>
      <c r="E14" s="2">
        <f t="shared" si="0"/>
      </c>
      <c r="F14" s="4"/>
      <c r="G14" s="4"/>
      <c r="H14" s="4"/>
      <c r="I14" s="4"/>
      <c r="J14" s="9">
        <f t="shared" si="1"/>
      </c>
      <c r="K14" s="10">
        <f t="shared" si="2"/>
      </c>
    </row>
    <row r="15" spans="1:11" ht="30" customHeight="1">
      <c r="A15" s="65" t="s">
        <v>54</v>
      </c>
      <c r="B15" s="4"/>
      <c r="C15" s="4"/>
      <c r="D15" s="4"/>
      <c r="E15" s="2">
        <f t="shared" si="0"/>
      </c>
      <c r="F15" s="4"/>
      <c r="G15" s="4"/>
      <c r="H15" s="4"/>
      <c r="I15" s="4"/>
      <c r="J15" s="9">
        <f t="shared" si="1"/>
      </c>
      <c r="K15" s="10">
        <f t="shared" si="2"/>
      </c>
    </row>
    <row r="16" spans="1:11" ht="24.75" customHeight="1">
      <c r="A16" s="63" t="s">
        <v>55</v>
      </c>
      <c r="B16" s="4"/>
      <c r="C16" s="4"/>
      <c r="D16" s="4"/>
      <c r="E16" s="2">
        <f t="shared" si="0"/>
      </c>
      <c r="F16" s="4"/>
      <c r="G16" s="4"/>
      <c r="H16" s="4"/>
      <c r="I16" s="4"/>
      <c r="J16" s="9">
        <f t="shared" si="1"/>
      </c>
      <c r="K16" s="10">
        <f t="shared" si="2"/>
      </c>
    </row>
    <row r="17" spans="1:11" ht="24.75" customHeight="1">
      <c r="A17" s="61" t="s">
        <v>56</v>
      </c>
      <c r="B17" s="4"/>
      <c r="C17" s="4"/>
      <c r="D17" s="4"/>
      <c r="E17" s="2">
        <f t="shared" si="0"/>
      </c>
      <c r="F17" s="4"/>
      <c r="G17" s="4"/>
      <c r="H17" s="4"/>
      <c r="I17" s="4"/>
      <c r="J17" s="9">
        <f t="shared" si="1"/>
      </c>
      <c r="K17" s="10">
        <f t="shared" si="2"/>
      </c>
    </row>
    <row r="18" spans="1:11" ht="24.75" customHeight="1">
      <c r="A18" s="61" t="s">
        <v>57</v>
      </c>
      <c r="B18" s="4"/>
      <c r="C18" s="4"/>
      <c r="D18" s="4"/>
      <c r="E18" s="2">
        <f t="shared" si="0"/>
      </c>
      <c r="F18" s="4"/>
      <c r="G18" s="4"/>
      <c r="H18" s="4"/>
      <c r="I18" s="4"/>
      <c r="J18" s="9">
        <f t="shared" si="1"/>
      </c>
      <c r="K18" s="10">
        <f t="shared" si="2"/>
      </c>
    </row>
    <row r="19" spans="1:11" ht="24.75" customHeight="1">
      <c r="A19" s="61" t="s">
        <v>58</v>
      </c>
      <c r="B19" s="4"/>
      <c r="C19" s="4"/>
      <c r="D19" s="4"/>
      <c r="E19" s="2">
        <f t="shared" si="0"/>
      </c>
      <c r="F19" s="4"/>
      <c r="G19" s="4"/>
      <c r="H19" s="4"/>
      <c r="I19" s="4"/>
      <c r="J19" s="9">
        <f t="shared" si="1"/>
      </c>
      <c r="K19" s="10">
        <f t="shared" si="2"/>
      </c>
    </row>
  </sheetData>
  <sheetProtection/>
  <mergeCells count="3">
    <mergeCell ref="B3:E3"/>
    <mergeCell ref="F3:I3"/>
    <mergeCell ref="A1:K1"/>
  </mergeCells>
  <printOptions/>
  <pageMargins left="0.5" right="0.45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5" sqref="F5:I16"/>
    </sheetView>
  </sheetViews>
  <sheetFormatPr defaultColWidth="11.421875" defaultRowHeight="12.75"/>
  <cols>
    <col min="1" max="1" width="29.28125" style="0" customWidth="1"/>
    <col min="2" max="2" width="11.140625" style="0" customWidth="1"/>
    <col min="6" max="7" width="9.00390625" style="0" customWidth="1"/>
    <col min="8" max="8" width="9.7109375" style="0" customWidth="1"/>
    <col min="9" max="9" width="12.28125" style="0" customWidth="1"/>
    <col min="10" max="10" width="11.421875" style="31" customWidth="1"/>
  </cols>
  <sheetData>
    <row r="1" spans="1:11" ht="20.2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55"/>
    </row>
    <row r="3" spans="1:10" ht="23.25" customHeight="1">
      <c r="A3" s="1"/>
      <c r="B3" s="67" t="s">
        <v>41</v>
      </c>
      <c r="C3" s="68"/>
      <c r="D3" s="68"/>
      <c r="E3" s="69"/>
      <c r="F3" s="67" t="s">
        <v>42</v>
      </c>
      <c r="G3" s="68"/>
      <c r="H3" s="68"/>
      <c r="I3" s="69"/>
      <c r="J3" s="55"/>
    </row>
    <row r="4" spans="1:11" ht="24.75" customHeight="1">
      <c r="A4" s="2" t="s">
        <v>0</v>
      </c>
      <c r="B4" s="3" t="s">
        <v>1</v>
      </c>
      <c r="C4" s="3" t="s">
        <v>2</v>
      </c>
      <c r="D4" s="3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9" t="s">
        <v>9</v>
      </c>
      <c r="K4" s="6" t="s">
        <v>13</v>
      </c>
    </row>
    <row r="5" spans="1:11" ht="24.75" customHeight="1">
      <c r="A5" s="38" t="str">
        <f>PFMP1!A5</f>
        <v>ABC Louis</v>
      </c>
      <c r="B5" s="4"/>
      <c r="C5" s="4"/>
      <c r="D5" s="4"/>
      <c r="E5" s="2">
        <f>IF(B5&lt;&gt;"",B5*0.5+C5*0.25,"")</f>
      </c>
      <c r="F5" s="4"/>
      <c r="G5" s="4"/>
      <c r="H5" s="4"/>
      <c r="I5" s="4"/>
      <c r="J5" s="9">
        <f>IF(B5&lt;&gt;"",(15*(F5+((2*G5)/3)+(H5/3)))/SUM(F5:I5),"")</f>
      </c>
      <c r="K5" s="7">
        <f>IF(J5&lt;&gt;"",E5+J5,"")</f>
      </c>
    </row>
    <row r="6" spans="1:11" ht="24.75" customHeight="1">
      <c r="A6" s="38" t="str">
        <f>PFMP1!A6</f>
        <v>DEF Toto</v>
      </c>
      <c r="B6" s="4"/>
      <c r="C6" s="4"/>
      <c r="D6" s="4"/>
      <c r="E6" s="2">
        <f aca="true" t="shared" si="0" ref="E6:E19">IF(B6&lt;&gt;"",B6*0.5+C6*0.25,"")</f>
      </c>
      <c r="F6" s="4"/>
      <c r="G6" s="4"/>
      <c r="H6" s="4"/>
      <c r="I6" s="4"/>
      <c r="J6" s="9">
        <f aca="true" t="shared" si="1" ref="J6:J19">IF(B6&lt;&gt;"",(15*(F6+((2*G6)/3)+(H6/3)))/SUM(F6:I6),"")</f>
      </c>
      <c r="K6" s="7">
        <f aca="true" t="shared" si="2" ref="K6:K19">IF(J6&lt;&gt;"",E6+J6,"")</f>
      </c>
    </row>
    <row r="7" spans="1:11" ht="24.75" customHeight="1">
      <c r="A7" s="38" t="str">
        <f>PFMP1!A7</f>
        <v>RTY Karl</v>
      </c>
      <c r="B7" s="4"/>
      <c r="C7" s="4"/>
      <c r="D7" s="4"/>
      <c r="E7" s="2">
        <f t="shared" si="0"/>
      </c>
      <c r="F7" s="4"/>
      <c r="G7" s="4"/>
      <c r="H7" s="4"/>
      <c r="I7" s="4"/>
      <c r="J7" s="9">
        <f t="shared" si="1"/>
      </c>
      <c r="K7" s="7">
        <f t="shared" si="2"/>
      </c>
    </row>
    <row r="8" spans="1:11" ht="24.75" customHeight="1">
      <c r="A8" s="38" t="str">
        <f>PFMP1!A8</f>
        <v>GHJ Marc</v>
      </c>
      <c r="B8" s="4"/>
      <c r="C8" s="4"/>
      <c r="D8" s="4"/>
      <c r="E8" s="2">
        <f t="shared" si="0"/>
      </c>
      <c r="F8" s="4"/>
      <c r="G8" s="4"/>
      <c r="H8" s="4"/>
      <c r="I8" s="4"/>
      <c r="J8" s="9">
        <f t="shared" si="1"/>
      </c>
      <c r="K8" s="7">
        <f t="shared" si="2"/>
      </c>
    </row>
    <row r="9" spans="1:11" ht="24.75" customHeight="1">
      <c r="A9" s="38" t="str">
        <f>PFMP1!A9</f>
        <v>JKL eric</v>
      </c>
      <c r="B9" s="4"/>
      <c r="C9" s="4"/>
      <c r="D9" s="4"/>
      <c r="E9" s="2">
        <f t="shared" si="0"/>
      </c>
      <c r="F9" s="4"/>
      <c r="G9" s="4"/>
      <c r="H9" s="4"/>
      <c r="I9" s="4"/>
      <c r="J9" s="9">
        <f t="shared" si="1"/>
      </c>
      <c r="K9" s="7">
        <f t="shared" si="2"/>
      </c>
    </row>
    <row r="10" spans="1:11" ht="24.75" customHeight="1">
      <c r="A10" s="38" t="str">
        <f>PFMP1!A10</f>
        <v>HYU Michel</v>
      </c>
      <c r="B10" s="4"/>
      <c r="C10" s="4"/>
      <c r="D10" s="4"/>
      <c r="E10" s="2">
        <f t="shared" si="0"/>
      </c>
      <c r="F10" s="4"/>
      <c r="G10" s="4"/>
      <c r="H10" s="4"/>
      <c r="I10" s="4"/>
      <c r="J10" s="9">
        <f t="shared" si="1"/>
      </c>
      <c r="K10" s="7">
        <f t="shared" si="2"/>
      </c>
    </row>
    <row r="11" spans="1:11" ht="24.75" customHeight="1">
      <c r="A11" s="38" t="str">
        <f>PFMP1!A11</f>
        <v>Loi Hugo</v>
      </c>
      <c r="B11" s="4"/>
      <c r="C11" s="4"/>
      <c r="D11" s="4"/>
      <c r="E11" s="2">
        <f t="shared" si="0"/>
      </c>
      <c r="F11" s="4"/>
      <c r="G11" s="4"/>
      <c r="H11" s="4"/>
      <c r="I11" s="4"/>
      <c r="J11" s="9">
        <f t="shared" si="1"/>
      </c>
      <c r="K11" s="7">
        <f t="shared" si="2"/>
      </c>
    </row>
    <row r="12" spans="1:11" ht="24.75" customHeight="1">
      <c r="A12" s="38" t="str">
        <f>PFMP1!A12</f>
        <v>MOPI Robert</v>
      </c>
      <c r="B12" s="4"/>
      <c r="C12" s="4"/>
      <c r="D12" s="4"/>
      <c r="E12" s="2">
        <f t="shared" si="0"/>
      </c>
      <c r="F12" s="4"/>
      <c r="G12" s="4"/>
      <c r="H12" s="4"/>
      <c r="I12" s="4"/>
      <c r="J12" s="9">
        <f t="shared" si="1"/>
      </c>
      <c r="K12" s="7">
        <f t="shared" si="2"/>
      </c>
    </row>
    <row r="13" spans="1:11" ht="24.75" customHeight="1">
      <c r="A13" s="38" t="str">
        <f>PFMP1!A13</f>
        <v>CHU Gérard</v>
      </c>
      <c r="B13" s="4"/>
      <c r="C13" s="4"/>
      <c r="D13" s="4"/>
      <c r="E13" s="2">
        <f t="shared" si="0"/>
      </c>
      <c r="F13" s="4"/>
      <c r="G13" s="4"/>
      <c r="H13" s="4"/>
      <c r="I13" s="4"/>
      <c r="J13" s="9">
        <f t="shared" si="1"/>
      </c>
      <c r="K13" s="7">
        <f t="shared" si="2"/>
      </c>
    </row>
    <row r="14" spans="1:11" ht="24.75" customHeight="1">
      <c r="A14" s="38" t="str">
        <f>PFMP1!A14</f>
        <v>HVFG Luc</v>
      </c>
      <c r="B14" s="4"/>
      <c r="C14" s="4"/>
      <c r="D14" s="4"/>
      <c r="E14" s="2">
        <f t="shared" si="0"/>
      </c>
      <c r="F14" s="4"/>
      <c r="G14" s="4"/>
      <c r="H14" s="4"/>
      <c r="I14" s="4"/>
      <c r="J14" s="9">
        <f t="shared" si="1"/>
      </c>
      <c r="K14" s="7">
        <f t="shared" si="2"/>
      </c>
    </row>
    <row r="15" spans="1:11" ht="24.75" customHeight="1">
      <c r="A15" s="38" t="str">
        <f>PFMP1!A15</f>
        <v>BGU Leila</v>
      </c>
      <c r="B15" s="4"/>
      <c r="C15" s="4"/>
      <c r="D15" s="4"/>
      <c r="E15" s="2">
        <f t="shared" si="0"/>
      </c>
      <c r="F15" s="4"/>
      <c r="G15" s="4"/>
      <c r="H15" s="4"/>
      <c r="I15" s="4"/>
      <c r="J15" s="9">
        <f t="shared" si="1"/>
      </c>
      <c r="K15" s="7">
        <f t="shared" si="2"/>
      </c>
    </row>
    <row r="16" spans="1:11" ht="24.75" customHeight="1">
      <c r="A16" s="38" t="str">
        <f>PFMP1!A16</f>
        <v>GYU Chebaca</v>
      </c>
      <c r="B16" s="4"/>
      <c r="C16" s="4"/>
      <c r="D16" s="4"/>
      <c r="E16" s="2">
        <f t="shared" si="0"/>
      </c>
      <c r="F16" s="4"/>
      <c r="G16" s="4"/>
      <c r="H16" s="4"/>
      <c r="I16" s="4"/>
      <c r="J16" s="9">
        <f t="shared" si="1"/>
      </c>
      <c r="K16" s="7">
        <f t="shared" si="2"/>
      </c>
    </row>
    <row r="17" spans="1:11" ht="24.75" customHeight="1">
      <c r="A17" s="38" t="str">
        <f>PFMP1!A17</f>
        <v>OPM  Yann</v>
      </c>
      <c r="B17" s="4"/>
      <c r="C17" s="4"/>
      <c r="D17" s="4"/>
      <c r="E17" s="2">
        <f t="shared" si="0"/>
      </c>
      <c r="F17" s="4"/>
      <c r="G17" s="4"/>
      <c r="H17" s="4"/>
      <c r="I17" s="4"/>
      <c r="J17" s="9">
        <f t="shared" si="1"/>
      </c>
      <c r="K17" s="7">
        <f t="shared" si="2"/>
      </c>
    </row>
    <row r="18" spans="1:11" ht="24.75" customHeight="1">
      <c r="A18" s="38" t="str">
        <f>PFMP1!A18</f>
        <v>KIO Paul</v>
      </c>
      <c r="B18" s="4"/>
      <c r="C18" s="4"/>
      <c r="D18" s="4"/>
      <c r="E18" s="2">
        <f t="shared" si="0"/>
      </c>
      <c r="F18" s="4"/>
      <c r="G18" s="4"/>
      <c r="H18" s="4"/>
      <c r="I18" s="4"/>
      <c r="J18" s="9">
        <f t="shared" si="1"/>
      </c>
      <c r="K18" s="7">
        <f t="shared" si="2"/>
      </c>
    </row>
    <row r="19" spans="1:11" ht="24.75" customHeight="1">
      <c r="A19" s="38" t="str">
        <f>PFMP1!A19</f>
        <v>MLK Nick</v>
      </c>
      <c r="B19" s="4"/>
      <c r="C19" s="4"/>
      <c r="D19" s="4"/>
      <c r="E19" s="2">
        <f t="shared" si="0"/>
      </c>
      <c r="F19" s="4"/>
      <c r="G19" s="4"/>
      <c r="H19" s="4"/>
      <c r="I19" s="4"/>
      <c r="J19" s="9">
        <f t="shared" si="1"/>
      </c>
      <c r="K19" s="7">
        <f t="shared" si="2"/>
      </c>
    </row>
  </sheetData>
  <sheetProtection/>
  <mergeCells count="3">
    <mergeCell ref="B3:E3"/>
    <mergeCell ref="F3:I3"/>
    <mergeCell ref="A1:K1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">
      <selection activeCell="F7" sqref="F7"/>
    </sheetView>
  </sheetViews>
  <sheetFormatPr defaultColWidth="11.421875" defaultRowHeight="12.75"/>
  <cols>
    <col min="1" max="1" width="30.140625" style="0" customWidth="1"/>
    <col min="6" max="6" width="9.28125" style="0" customWidth="1"/>
    <col min="7" max="7" width="9.140625" style="0" customWidth="1"/>
    <col min="8" max="8" width="9.28125" style="0" customWidth="1"/>
    <col min="9" max="9" width="14.8515625" style="0" customWidth="1"/>
  </cols>
  <sheetData>
    <row r="1" spans="1:11" ht="20.2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3.25" customHeight="1">
      <c r="A3" s="1"/>
      <c r="B3" s="67" t="s">
        <v>41</v>
      </c>
      <c r="C3" s="68"/>
      <c r="D3" s="68"/>
      <c r="E3" s="69"/>
      <c r="F3" s="67" t="s">
        <v>42</v>
      </c>
      <c r="G3" s="68"/>
      <c r="H3" s="68"/>
      <c r="I3" s="69"/>
      <c r="J3" s="1"/>
    </row>
    <row r="4" spans="1:11" ht="24.75" customHeight="1">
      <c r="A4" s="2" t="s">
        <v>0</v>
      </c>
      <c r="B4" s="3" t="s">
        <v>1</v>
      </c>
      <c r="C4" s="3" t="s">
        <v>2</v>
      </c>
      <c r="D4" s="3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2" t="s">
        <v>9</v>
      </c>
      <c r="K4" s="6" t="s">
        <v>13</v>
      </c>
    </row>
    <row r="5" spans="1:11" ht="24.75" customHeight="1">
      <c r="A5" s="38" t="str">
        <f>PFMP1!A5</f>
        <v>ABC Louis</v>
      </c>
      <c r="B5" s="4"/>
      <c r="C5" s="4"/>
      <c r="D5" s="4"/>
      <c r="E5" s="2">
        <f>IF(B5&lt;&gt;"",B5*0.5+C5*0.25,"")</f>
      </c>
      <c r="F5" s="4"/>
      <c r="G5" s="4"/>
      <c r="H5" s="4"/>
      <c r="I5" s="4"/>
      <c r="J5" s="9">
        <f>IF(SUM(F5:I5)&lt;&gt;0,(15*(F5+((2*G5)/3)+(H5/3)))/SUM(F5:I5),"")</f>
      </c>
      <c r="K5" s="10">
        <f>IF(E5&lt;&gt;"",E5+J5,"")</f>
      </c>
    </row>
    <row r="6" spans="1:11" ht="24.75" customHeight="1">
      <c r="A6" s="38" t="str">
        <f>PFMP1!A6</f>
        <v>DEF Toto</v>
      </c>
      <c r="B6" s="4"/>
      <c r="C6" s="4"/>
      <c r="D6" s="4"/>
      <c r="E6" s="2">
        <f aca="true" t="shared" si="0" ref="E6:E19">IF(B6&lt;&gt;"",B6*0.5+C6*0.25,"")</f>
      </c>
      <c r="F6" s="4"/>
      <c r="G6" s="4"/>
      <c r="H6" s="4"/>
      <c r="I6" s="4"/>
      <c r="J6" s="9">
        <f aca="true" t="shared" si="1" ref="J6:J19">IF(SUM(F6:I6)&lt;&gt;0,(15*(F6+((2*G6)/3)+(H6/3)))/SUM(F6:I6),"")</f>
      </c>
      <c r="K6" s="10">
        <f>IF(E6&lt;&gt;"",E6+J6,"")</f>
      </c>
    </row>
    <row r="7" spans="1:11" ht="24.75" customHeight="1">
      <c r="A7" s="38" t="str">
        <f>PFMP1!A7</f>
        <v>RTY Karl</v>
      </c>
      <c r="B7" s="4"/>
      <c r="C7" s="4"/>
      <c r="D7" s="4"/>
      <c r="E7" s="2">
        <f t="shared" si="0"/>
      </c>
      <c r="F7" s="4"/>
      <c r="G7" s="4"/>
      <c r="H7" s="4"/>
      <c r="I7" s="4"/>
      <c r="J7" s="9">
        <f t="shared" si="1"/>
      </c>
      <c r="K7" s="10">
        <f aca="true" t="shared" si="2" ref="K7:K19">IF(E7&lt;&gt;"",E7+J7,"")</f>
      </c>
    </row>
    <row r="8" spans="1:11" ht="24.75" customHeight="1">
      <c r="A8" s="38" t="str">
        <f>PFMP1!A8</f>
        <v>GHJ Marc</v>
      </c>
      <c r="B8" s="4"/>
      <c r="C8" s="4"/>
      <c r="D8" s="4"/>
      <c r="E8" s="2">
        <f t="shared" si="0"/>
      </c>
      <c r="F8" s="4"/>
      <c r="G8" s="4"/>
      <c r="H8" s="4"/>
      <c r="I8" s="4"/>
      <c r="J8" s="9">
        <f t="shared" si="1"/>
      </c>
      <c r="K8" s="10">
        <f t="shared" si="2"/>
      </c>
    </row>
    <row r="9" spans="1:11" ht="24.75" customHeight="1">
      <c r="A9" s="38" t="str">
        <f>PFMP1!A9</f>
        <v>JKL eric</v>
      </c>
      <c r="B9" s="4"/>
      <c r="C9" s="4"/>
      <c r="D9" s="4"/>
      <c r="E9" s="2">
        <f t="shared" si="0"/>
      </c>
      <c r="F9" s="4"/>
      <c r="G9" s="4"/>
      <c r="H9" s="4"/>
      <c r="I9" s="4"/>
      <c r="J9" s="9">
        <f t="shared" si="1"/>
      </c>
      <c r="K9" s="10">
        <f t="shared" si="2"/>
      </c>
    </row>
    <row r="10" spans="1:11" ht="24.75" customHeight="1">
      <c r="A10" s="38" t="str">
        <f>PFMP1!A10</f>
        <v>HYU Michel</v>
      </c>
      <c r="B10" s="4"/>
      <c r="C10" s="4"/>
      <c r="D10" s="4"/>
      <c r="E10" s="2">
        <f t="shared" si="0"/>
      </c>
      <c r="F10" s="4"/>
      <c r="G10" s="4"/>
      <c r="H10" s="4"/>
      <c r="I10" s="4"/>
      <c r="J10" s="9">
        <f t="shared" si="1"/>
      </c>
      <c r="K10" s="10">
        <f t="shared" si="2"/>
      </c>
    </row>
    <row r="11" spans="1:11" ht="24.75" customHeight="1">
      <c r="A11" s="38" t="str">
        <f>PFMP1!A11</f>
        <v>Loi Hugo</v>
      </c>
      <c r="B11" s="4"/>
      <c r="C11" s="4"/>
      <c r="D11" s="4"/>
      <c r="E11" s="2">
        <f t="shared" si="0"/>
      </c>
      <c r="F11" s="4"/>
      <c r="G11" s="4"/>
      <c r="H11" s="4"/>
      <c r="I11" s="4"/>
      <c r="J11" s="9">
        <f t="shared" si="1"/>
      </c>
      <c r="K11" s="10">
        <f t="shared" si="2"/>
      </c>
    </row>
    <row r="12" spans="1:11" ht="24.75" customHeight="1">
      <c r="A12" s="38" t="str">
        <f>PFMP1!A12</f>
        <v>MOPI Robert</v>
      </c>
      <c r="B12" s="4"/>
      <c r="C12" s="4"/>
      <c r="D12" s="4"/>
      <c r="E12" s="2">
        <f t="shared" si="0"/>
      </c>
      <c r="F12" s="4"/>
      <c r="G12" s="4"/>
      <c r="H12" s="4"/>
      <c r="I12" s="4"/>
      <c r="J12" s="9">
        <f t="shared" si="1"/>
      </c>
      <c r="K12" s="10">
        <f t="shared" si="2"/>
      </c>
    </row>
    <row r="13" spans="1:11" ht="24.75" customHeight="1">
      <c r="A13" s="38" t="str">
        <f>PFMP1!A13</f>
        <v>CHU Gérard</v>
      </c>
      <c r="B13" s="4"/>
      <c r="C13" s="4"/>
      <c r="D13" s="4"/>
      <c r="E13" s="2">
        <f t="shared" si="0"/>
      </c>
      <c r="F13" s="4"/>
      <c r="G13" s="4"/>
      <c r="H13" s="4"/>
      <c r="I13" s="4"/>
      <c r="J13" s="9">
        <f t="shared" si="1"/>
      </c>
      <c r="K13" s="10">
        <f t="shared" si="2"/>
      </c>
    </row>
    <row r="14" spans="1:11" ht="24.75" customHeight="1">
      <c r="A14" s="38" t="str">
        <f>PFMP1!A14</f>
        <v>HVFG Luc</v>
      </c>
      <c r="B14" s="4"/>
      <c r="C14" s="4"/>
      <c r="D14" s="4"/>
      <c r="E14" s="2">
        <f t="shared" si="0"/>
      </c>
      <c r="F14" s="4"/>
      <c r="G14" s="4"/>
      <c r="H14" s="4"/>
      <c r="I14" s="4"/>
      <c r="J14" s="9">
        <f t="shared" si="1"/>
      </c>
      <c r="K14" s="10">
        <f t="shared" si="2"/>
      </c>
    </row>
    <row r="15" spans="1:11" ht="24.75" customHeight="1">
      <c r="A15" s="38" t="str">
        <f>PFMP1!A15</f>
        <v>BGU Leila</v>
      </c>
      <c r="B15" s="4"/>
      <c r="C15" s="4"/>
      <c r="D15" s="4"/>
      <c r="E15" s="2">
        <f t="shared" si="0"/>
      </c>
      <c r="F15" s="4"/>
      <c r="G15" s="4"/>
      <c r="H15" s="4"/>
      <c r="I15" s="4"/>
      <c r="J15" s="9">
        <f>IF(SUM(F15:I15)&lt;&gt;0,(15*(F15+((2*G15)/3)+(H15/3)))/SUM(F15:I15),"")</f>
      </c>
      <c r="K15" s="10">
        <f t="shared" si="2"/>
      </c>
    </row>
    <row r="16" spans="1:11" ht="24.75" customHeight="1">
      <c r="A16" s="38" t="str">
        <f>PFMP1!A16</f>
        <v>GYU Chebaca</v>
      </c>
      <c r="B16" s="4"/>
      <c r="C16" s="4"/>
      <c r="D16" s="4"/>
      <c r="E16" s="2">
        <f t="shared" si="0"/>
      </c>
      <c r="F16" s="4"/>
      <c r="G16" s="4"/>
      <c r="H16" s="4"/>
      <c r="I16" s="4"/>
      <c r="J16" s="9">
        <f t="shared" si="1"/>
      </c>
      <c r="K16" s="10">
        <f t="shared" si="2"/>
      </c>
    </row>
    <row r="17" spans="1:11" ht="24.75" customHeight="1">
      <c r="A17" s="38" t="str">
        <f>PFMP1!A17</f>
        <v>OPM  Yann</v>
      </c>
      <c r="B17" s="4"/>
      <c r="C17" s="4"/>
      <c r="D17" s="4"/>
      <c r="E17" s="2">
        <f t="shared" si="0"/>
      </c>
      <c r="F17" s="4"/>
      <c r="G17" s="4"/>
      <c r="H17" s="4"/>
      <c r="I17" s="4"/>
      <c r="J17" s="9">
        <f t="shared" si="1"/>
      </c>
      <c r="K17" s="10">
        <f t="shared" si="2"/>
      </c>
    </row>
    <row r="18" spans="1:11" ht="24.75" customHeight="1">
      <c r="A18" s="38" t="str">
        <f>PFMP1!A18</f>
        <v>KIO Paul</v>
      </c>
      <c r="B18" s="4"/>
      <c r="C18" s="4"/>
      <c r="D18" s="4"/>
      <c r="E18" s="2">
        <f t="shared" si="0"/>
      </c>
      <c r="F18" s="4"/>
      <c r="G18" s="4"/>
      <c r="H18" s="4"/>
      <c r="I18" s="4"/>
      <c r="J18" s="9">
        <f>IF(SUM(F18:I18)&lt;&gt;0,(15*(F18+((2*G18)/3)+(H18/3)))/SUM(F18:I18),"")</f>
      </c>
      <c r="K18" s="10">
        <f t="shared" si="2"/>
      </c>
    </row>
    <row r="19" spans="1:11" ht="24.75" customHeight="1">
      <c r="A19" s="38" t="str">
        <f>PFMP1!A19</f>
        <v>MLK Nick</v>
      </c>
      <c r="B19" s="4"/>
      <c r="C19" s="4"/>
      <c r="D19" s="4"/>
      <c r="E19" s="2">
        <f t="shared" si="0"/>
      </c>
      <c r="F19" s="4"/>
      <c r="G19" s="4"/>
      <c r="H19" s="4"/>
      <c r="I19" s="4"/>
      <c r="J19" s="9">
        <f t="shared" si="1"/>
      </c>
      <c r="K19" s="10">
        <f t="shared" si="2"/>
      </c>
    </row>
  </sheetData>
  <sheetProtection/>
  <mergeCells count="3">
    <mergeCell ref="B3:E3"/>
    <mergeCell ref="F3:I3"/>
    <mergeCell ref="A1:K1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25">
      <selection activeCell="G42" sqref="G42"/>
    </sheetView>
  </sheetViews>
  <sheetFormatPr defaultColWidth="11.421875" defaultRowHeight="12.75"/>
  <cols>
    <col min="1" max="1" width="14.8515625" style="31" customWidth="1"/>
    <col min="2" max="2" width="5.00390625" style="31" customWidth="1"/>
    <col min="3" max="5" width="11.421875" style="31" customWidth="1"/>
    <col min="6" max="6" width="4.7109375" style="31" customWidth="1"/>
    <col min="7" max="8" width="11.421875" style="31" customWidth="1"/>
    <col min="9" max="9" width="14.8515625" style="31" customWidth="1"/>
    <col min="10" max="10" width="4.8515625" style="31" customWidth="1"/>
    <col min="11" max="13" width="11.421875" style="31" customWidth="1"/>
    <col min="14" max="14" width="4.7109375" style="31" customWidth="1"/>
    <col min="15" max="16" width="11.421875" style="31" customWidth="1"/>
    <col min="17" max="17" width="14.8515625" style="31" customWidth="1"/>
    <col min="18" max="18" width="4.8515625" style="31" customWidth="1"/>
    <col min="19" max="21" width="11.421875" style="31" customWidth="1"/>
    <col min="22" max="22" width="4.7109375" style="31" customWidth="1"/>
    <col min="23" max="16384" width="11.421875" style="31" customWidth="1"/>
  </cols>
  <sheetData>
    <row r="1" spans="1:23" ht="20.2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ht="13.5" thickBot="1">
      <c r="H2" s="32"/>
    </row>
    <row r="3" spans="1:23" s="56" customFormat="1" ht="28.5" customHeight="1" thickBot="1">
      <c r="A3" s="75" t="str">
        <f>PFMP1!A5</f>
        <v>ABC Louis</v>
      </c>
      <c r="B3" s="76"/>
      <c r="C3" s="76"/>
      <c r="D3" s="76"/>
      <c r="E3" s="76"/>
      <c r="F3" s="76"/>
      <c r="G3" s="77"/>
      <c r="H3" s="58"/>
      <c r="I3" s="75" t="str">
        <f>PFMP1!A6</f>
        <v>DEF Toto</v>
      </c>
      <c r="J3" s="76"/>
      <c r="K3" s="76"/>
      <c r="L3" s="76"/>
      <c r="M3" s="76"/>
      <c r="N3" s="76"/>
      <c r="O3" s="77"/>
      <c r="Q3" s="75" t="str">
        <f>PFMP1!A7</f>
        <v>RTY Karl</v>
      </c>
      <c r="R3" s="76"/>
      <c r="S3" s="76"/>
      <c r="T3" s="76"/>
      <c r="U3" s="76"/>
      <c r="V3" s="76"/>
      <c r="W3" s="77"/>
    </row>
    <row r="4" spans="1:23" ht="12.75">
      <c r="A4" s="71" t="s">
        <v>35</v>
      </c>
      <c r="B4" s="84" t="s">
        <v>31</v>
      </c>
      <c r="C4" s="85"/>
      <c r="D4" s="81"/>
      <c r="E4" s="80" t="s">
        <v>37</v>
      </c>
      <c r="F4" s="81"/>
      <c r="G4" s="73" t="s">
        <v>29</v>
      </c>
      <c r="H4" s="33"/>
      <c r="I4" s="71" t="s">
        <v>35</v>
      </c>
      <c r="J4" s="84" t="s">
        <v>31</v>
      </c>
      <c r="K4" s="85"/>
      <c r="L4" s="81"/>
      <c r="M4" s="80" t="s">
        <v>37</v>
      </c>
      <c r="N4" s="81"/>
      <c r="O4" s="73" t="s">
        <v>29</v>
      </c>
      <c r="Q4" s="71" t="s">
        <v>35</v>
      </c>
      <c r="R4" s="84" t="s">
        <v>31</v>
      </c>
      <c r="S4" s="85"/>
      <c r="T4" s="81"/>
      <c r="U4" s="80" t="s">
        <v>37</v>
      </c>
      <c r="V4" s="81"/>
      <c r="W4" s="73" t="s">
        <v>29</v>
      </c>
    </row>
    <row r="5" spans="1:23" ht="37.5" customHeight="1">
      <c r="A5" s="72"/>
      <c r="B5" s="86"/>
      <c r="C5" s="87"/>
      <c r="D5" s="83"/>
      <c r="E5" s="82"/>
      <c r="F5" s="83"/>
      <c r="G5" s="74"/>
      <c r="H5" s="33"/>
      <c r="I5" s="72"/>
      <c r="J5" s="86"/>
      <c r="K5" s="87"/>
      <c r="L5" s="83"/>
      <c r="M5" s="82"/>
      <c r="N5" s="83"/>
      <c r="O5" s="74"/>
      <c r="Q5" s="72"/>
      <c r="R5" s="86"/>
      <c r="S5" s="87"/>
      <c r="T5" s="83"/>
      <c r="U5" s="82"/>
      <c r="V5" s="83"/>
      <c r="W5" s="74"/>
    </row>
    <row r="6" spans="1:23" ht="19.5" customHeight="1">
      <c r="A6" s="34" t="s">
        <v>30</v>
      </c>
      <c r="B6" s="88">
        <f>PFMP1!E5</f>
      </c>
      <c r="C6" s="89"/>
      <c r="D6" s="90"/>
      <c r="E6" s="94">
        <f>PFMP1!J5</f>
      </c>
      <c r="F6" s="93"/>
      <c r="G6" s="28">
        <f>SUM(B6:F6)</f>
        <v>0</v>
      </c>
      <c r="H6" s="32"/>
      <c r="I6" s="34" t="s">
        <v>30</v>
      </c>
      <c r="J6" s="88">
        <f>PFMP1!E6</f>
      </c>
      <c r="K6" s="89"/>
      <c r="L6" s="90"/>
      <c r="M6" s="94">
        <f>PFMP1!J6</f>
      </c>
      <c r="N6" s="93"/>
      <c r="O6" s="28">
        <f>IF(J6&lt;&gt;"",SUM(J6:N6),"")</f>
      </c>
      <c r="Q6" s="34" t="s">
        <v>30</v>
      </c>
      <c r="R6" s="88">
        <f>PFMP1!E7</f>
      </c>
      <c r="S6" s="89"/>
      <c r="T6" s="90"/>
      <c r="U6" s="94">
        <f>PFMP1!J7</f>
      </c>
      <c r="V6" s="93"/>
      <c r="W6" s="28">
        <f>IF(R6&lt;&gt;"",SUM(R6:V6),"")</f>
      </c>
    </row>
    <row r="7" spans="1:23" ht="19.5" customHeight="1">
      <c r="A7" s="34" t="s">
        <v>32</v>
      </c>
      <c r="B7" s="91">
        <f>PFMP2!E5</f>
      </c>
      <c r="C7" s="92"/>
      <c r="D7" s="93"/>
      <c r="E7" s="94">
        <f>PFMP2!J5</f>
      </c>
      <c r="F7" s="93"/>
      <c r="G7" s="28">
        <f>SUM(B7:F7)</f>
        <v>0</v>
      </c>
      <c r="H7" s="32"/>
      <c r="I7" s="34" t="s">
        <v>32</v>
      </c>
      <c r="J7" s="91">
        <f>PFMP2!E6</f>
      </c>
      <c r="K7" s="92"/>
      <c r="L7" s="93"/>
      <c r="M7" s="94">
        <f>PFMP2!J6</f>
      </c>
      <c r="N7" s="93"/>
      <c r="O7" s="28">
        <f>IF(J7&lt;&gt;"",SUM(J7:N7),"")</f>
      </c>
      <c r="Q7" s="34" t="s">
        <v>32</v>
      </c>
      <c r="R7" s="88">
        <f>PFMP2!E7</f>
      </c>
      <c r="S7" s="89"/>
      <c r="T7" s="90"/>
      <c r="U7" s="94">
        <f>PFMP2!J7</f>
      </c>
      <c r="V7" s="93"/>
      <c r="W7" s="28">
        <f>IF(R7&lt;&gt;"",SUM(R7:V7),"")</f>
      </c>
    </row>
    <row r="8" spans="1:23" ht="19.5" customHeight="1">
      <c r="A8" s="34" t="s">
        <v>33</v>
      </c>
      <c r="B8" s="91">
        <f>PFMP3!E5</f>
      </c>
      <c r="C8" s="92"/>
      <c r="D8" s="93"/>
      <c r="E8" s="94">
        <f>PFMP3!J5</f>
      </c>
      <c r="F8" s="93"/>
      <c r="G8" s="28">
        <f>IF(B8&lt;&gt;"",SUM(B8:F8),"")</f>
      </c>
      <c r="H8" s="32"/>
      <c r="I8" s="39" t="s">
        <v>33</v>
      </c>
      <c r="J8" s="91">
        <f>PFMP3!E6</f>
      </c>
      <c r="K8" s="92"/>
      <c r="L8" s="93"/>
      <c r="M8" s="94">
        <f>PFMP3!J6</f>
      </c>
      <c r="N8" s="93"/>
      <c r="O8" s="28">
        <f>IF(J8&lt;&gt;"",SUM(J8:N8),"")</f>
      </c>
      <c r="Q8" s="39" t="s">
        <v>33</v>
      </c>
      <c r="R8" s="91">
        <f>PFMP3!E7</f>
      </c>
      <c r="S8" s="92"/>
      <c r="T8" s="93"/>
      <c r="U8" s="94">
        <f>PFMP3!J7</f>
      </c>
      <c r="V8" s="93"/>
      <c r="W8" s="28">
        <f>IF(R8&lt;&gt;"",SUM(R8:V8),"")</f>
      </c>
    </row>
    <row r="9" spans="1:23" ht="32.25" customHeight="1">
      <c r="A9" s="35"/>
      <c r="B9" s="36"/>
      <c r="C9" s="36"/>
      <c r="D9" s="36"/>
      <c r="E9" s="78" t="s">
        <v>34</v>
      </c>
      <c r="F9" s="79"/>
      <c r="G9" s="30">
        <f>AVERAGE(G6:G8)</f>
        <v>0</v>
      </c>
      <c r="H9" s="32"/>
      <c r="I9" s="37"/>
      <c r="J9" s="36"/>
      <c r="K9" s="36"/>
      <c r="L9" s="36"/>
      <c r="M9" s="78" t="s">
        <v>34</v>
      </c>
      <c r="N9" s="79"/>
      <c r="O9" s="30">
        <f>IF(O6&lt;&gt;"",AVERAGE(O6:O8),"")</f>
      </c>
      <c r="Q9" s="37"/>
      <c r="R9" s="36"/>
      <c r="S9" s="36"/>
      <c r="T9" s="36"/>
      <c r="U9" s="78" t="s">
        <v>34</v>
      </c>
      <c r="V9" s="79"/>
      <c r="W9" s="30">
        <f>IF(W6&lt;&gt;"",AVERAGE(W6:W8),"")</f>
      </c>
    </row>
    <row r="10" spans="1:23" ht="30.75" customHeight="1" thickBot="1">
      <c r="A10" s="37"/>
      <c r="B10" s="36"/>
      <c r="C10" s="36"/>
      <c r="D10" s="36"/>
      <c r="E10" s="97" t="s">
        <v>36</v>
      </c>
      <c r="F10" s="96"/>
      <c r="G10" s="29">
        <f>G9*1.5</f>
        <v>0</v>
      </c>
      <c r="H10" s="32"/>
      <c r="I10" s="37"/>
      <c r="J10" s="36"/>
      <c r="K10" s="36"/>
      <c r="L10" s="36"/>
      <c r="M10" s="95" t="s">
        <v>43</v>
      </c>
      <c r="N10" s="96"/>
      <c r="O10" s="29">
        <f>IF(O9&lt;&gt;"",O9*1.5,"")</f>
      </c>
      <c r="Q10" s="37"/>
      <c r="R10" s="36"/>
      <c r="S10" s="36"/>
      <c r="T10" s="36"/>
      <c r="U10" s="97" t="s">
        <v>36</v>
      </c>
      <c r="V10" s="96"/>
      <c r="W10" s="29">
        <f>IF(W9&lt;&gt;"",W9*1.5,"")</f>
      </c>
    </row>
    <row r="11" ht="12.75">
      <c r="H11" s="32"/>
    </row>
    <row r="12" ht="12.75">
      <c r="H12" s="32"/>
    </row>
    <row r="13" ht="12.75">
      <c r="H13" s="32"/>
    </row>
    <row r="14" ht="13.5" thickBot="1">
      <c r="H14" s="32"/>
    </row>
    <row r="15" spans="1:23" s="56" customFormat="1" ht="28.5" customHeight="1" thickBot="1">
      <c r="A15" s="75" t="str">
        <f>PFMP1!A8</f>
        <v>GHJ Marc</v>
      </c>
      <c r="B15" s="76"/>
      <c r="C15" s="76"/>
      <c r="D15" s="76"/>
      <c r="E15" s="76"/>
      <c r="F15" s="76"/>
      <c r="G15" s="77"/>
      <c r="H15" s="57"/>
      <c r="I15" s="75" t="str">
        <f>PFMP1!A9</f>
        <v>JKL eric</v>
      </c>
      <c r="J15" s="76"/>
      <c r="K15" s="76"/>
      <c r="L15" s="76"/>
      <c r="M15" s="76"/>
      <c r="N15" s="76"/>
      <c r="O15" s="77"/>
      <c r="Q15" s="75" t="str">
        <f>PFMP1!A10</f>
        <v>HYU Michel</v>
      </c>
      <c r="R15" s="76"/>
      <c r="S15" s="76"/>
      <c r="T15" s="76"/>
      <c r="U15" s="76"/>
      <c r="V15" s="76"/>
      <c r="W15" s="77"/>
    </row>
    <row r="16" spans="1:23" ht="12.75">
      <c r="A16" s="71" t="s">
        <v>35</v>
      </c>
      <c r="B16" s="84" t="s">
        <v>31</v>
      </c>
      <c r="C16" s="85"/>
      <c r="D16" s="81"/>
      <c r="E16" s="80" t="s">
        <v>37</v>
      </c>
      <c r="F16" s="81"/>
      <c r="G16" s="73" t="s">
        <v>29</v>
      </c>
      <c r="H16" s="32"/>
      <c r="I16" s="71" t="s">
        <v>35</v>
      </c>
      <c r="J16" s="84" t="s">
        <v>31</v>
      </c>
      <c r="K16" s="85"/>
      <c r="L16" s="81"/>
      <c r="M16" s="80" t="s">
        <v>37</v>
      </c>
      <c r="N16" s="81"/>
      <c r="O16" s="73" t="s">
        <v>29</v>
      </c>
      <c r="Q16" s="71" t="s">
        <v>35</v>
      </c>
      <c r="R16" s="84" t="s">
        <v>31</v>
      </c>
      <c r="S16" s="85"/>
      <c r="T16" s="81"/>
      <c r="U16" s="80" t="s">
        <v>37</v>
      </c>
      <c r="V16" s="81"/>
      <c r="W16" s="73" t="s">
        <v>29</v>
      </c>
    </row>
    <row r="17" spans="1:23" ht="22.5" customHeight="1">
      <c r="A17" s="72"/>
      <c r="B17" s="86"/>
      <c r="C17" s="87"/>
      <c r="D17" s="83"/>
      <c r="E17" s="82"/>
      <c r="F17" s="83"/>
      <c r="G17" s="74"/>
      <c r="H17" s="32"/>
      <c r="I17" s="72"/>
      <c r="J17" s="86"/>
      <c r="K17" s="87"/>
      <c r="L17" s="83"/>
      <c r="M17" s="82"/>
      <c r="N17" s="83"/>
      <c r="O17" s="74"/>
      <c r="Q17" s="72"/>
      <c r="R17" s="86"/>
      <c r="S17" s="87"/>
      <c r="T17" s="83"/>
      <c r="U17" s="82"/>
      <c r="V17" s="83"/>
      <c r="W17" s="74"/>
    </row>
    <row r="18" spans="1:23" ht="19.5" customHeight="1">
      <c r="A18" s="34" t="s">
        <v>30</v>
      </c>
      <c r="B18" s="88">
        <f>PFMP1!E8</f>
      </c>
      <c r="C18" s="89"/>
      <c r="D18" s="90"/>
      <c r="E18" s="94">
        <f>PFMP1!J8</f>
      </c>
      <c r="F18" s="93"/>
      <c r="G18" s="28">
        <f>SUM(B18:F18)</f>
        <v>0</v>
      </c>
      <c r="H18" s="32"/>
      <c r="I18" s="34" t="s">
        <v>30</v>
      </c>
      <c r="J18" s="88">
        <f>PFMP1!E9</f>
      </c>
      <c r="K18" s="89"/>
      <c r="L18" s="90"/>
      <c r="M18" s="94">
        <f>PFMP1!J9</f>
      </c>
      <c r="N18" s="93"/>
      <c r="O18" s="28">
        <f>IF(J18&lt;&gt;"",SUM(J18:N18),"")</f>
      </c>
      <c r="Q18" s="34" t="s">
        <v>30</v>
      </c>
      <c r="R18" s="88">
        <f>PFMP1!E10</f>
      </c>
      <c r="S18" s="89"/>
      <c r="T18" s="90"/>
      <c r="U18" s="94">
        <f>PFMP1!J10</f>
      </c>
      <c r="V18" s="93"/>
      <c r="W18" s="28">
        <f>IF(R18&lt;&gt;"",SUM(R18:V18),"")</f>
      </c>
    </row>
    <row r="19" spans="1:23" ht="19.5" customHeight="1">
      <c r="A19" s="34" t="s">
        <v>32</v>
      </c>
      <c r="B19" s="91">
        <f>PFMP2!E8</f>
      </c>
      <c r="C19" s="92"/>
      <c r="D19" s="93"/>
      <c r="E19" s="94">
        <f>PFMP2!J8</f>
      </c>
      <c r="F19" s="93"/>
      <c r="G19" s="28">
        <f>SUM(B19:F19)</f>
        <v>0</v>
      </c>
      <c r="I19" s="34" t="s">
        <v>32</v>
      </c>
      <c r="J19" s="91">
        <f>PFMP2!E9</f>
      </c>
      <c r="K19" s="92"/>
      <c r="L19" s="93"/>
      <c r="M19" s="94">
        <f>PFMP2!J9</f>
      </c>
      <c r="N19" s="93"/>
      <c r="O19" s="28">
        <f>IF(J19&lt;&gt;"",SUM(J19:N19),"")</f>
      </c>
      <c r="Q19" s="34" t="s">
        <v>32</v>
      </c>
      <c r="R19" s="91">
        <f>PFMP2!E10</f>
      </c>
      <c r="S19" s="92"/>
      <c r="T19" s="93"/>
      <c r="U19" s="94">
        <f>PFMP2!J10</f>
      </c>
      <c r="V19" s="93"/>
      <c r="W19" s="28">
        <f>IF(R19&lt;&gt;"",SUM(R19:V19),"")</f>
      </c>
    </row>
    <row r="20" spans="1:23" ht="19.5" customHeight="1">
      <c r="A20" s="34" t="s">
        <v>33</v>
      </c>
      <c r="B20" s="91">
        <f>PFMP3!E8</f>
      </c>
      <c r="C20" s="92"/>
      <c r="D20" s="93"/>
      <c r="E20" s="94">
        <f>PFMP3!J8</f>
      </c>
      <c r="F20" s="93"/>
      <c r="G20" s="28">
        <f>IF(B20&lt;&gt;"",SUM(B20:F20),"")</f>
      </c>
      <c r="I20" s="39" t="s">
        <v>33</v>
      </c>
      <c r="J20" s="91">
        <f>PFMP3!E9</f>
      </c>
      <c r="K20" s="92"/>
      <c r="L20" s="93"/>
      <c r="M20" s="94">
        <f>PFMP3!J9</f>
      </c>
      <c r="N20" s="93"/>
      <c r="O20" s="28">
        <f>IF(J20&lt;&gt;"",SUM(J20:N20),"")</f>
      </c>
      <c r="Q20" s="39" t="s">
        <v>33</v>
      </c>
      <c r="R20" s="91">
        <f>PFMP3!E10</f>
      </c>
      <c r="S20" s="92"/>
      <c r="T20" s="93"/>
      <c r="U20" s="94">
        <f>PFMP3!J10</f>
      </c>
      <c r="V20" s="93"/>
      <c r="W20" s="28">
        <f>IF(R20&lt;&gt;"",SUM(R20:V20),"")</f>
      </c>
    </row>
    <row r="21" spans="1:23" ht="32.25" customHeight="1">
      <c r="A21" s="35"/>
      <c r="B21" s="36"/>
      <c r="C21" s="36"/>
      <c r="D21" s="36"/>
      <c r="E21" s="78" t="s">
        <v>34</v>
      </c>
      <c r="F21" s="79"/>
      <c r="G21" s="30">
        <f>AVERAGE(G18:G20)</f>
        <v>0</v>
      </c>
      <c r="I21" s="37"/>
      <c r="J21" s="36"/>
      <c r="K21" s="36"/>
      <c r="L21" s="36"/>
      <c r="M21" s="78" t="s">
        <v>34</v>
      </c>
      <c r="N21" s="79"/>
      <c r="O21" s="30">
        <f>IF(O18&lt;&gt;"",AVERAGE(O18:O20),"")</f>
      </c>
      <c r="Q21" s="37"/>
      <c r="R21" s="36"/>
      <c r="S21" s="36"/>
      <c r="T21" s="36"/>
      <c r="U21" s="78" t="s">
        <v>34</v>
      </c>
      <c r="V21" s="79"/>
      <c r="W21" s="30">
        <f>IF(W18&lt;&gt;"",AVERAGE(W18:W20),"")</f>
      </c>
    </row>
    <row r="22" spans="1:23" ht="32.25" customHeight="1" thickBot="1">
      <c r="A22" s="37"/>
      <c r="B22" s="36"/>
      <c r="C22" s="36"/>
      <c r="D22" s="36"/>
      <c r="E22" s="97" t="s">
        <v>36</v>
      </c>
      <c r="F22" s="96"/>
      <c r="G22" s="29">
        <f>G21*1.5</f>
        <v>0</v>
      </c>
      <c r="I22" s="37"/>
      <c r="J22" s="36"/>
      <c r="K22" s="36"/>
      <c r="L22" s="36"/>
      <c r="M22" s="97" t="s">
        <v>36</v>
      </c>
      <c r="N22" s="96"/>
      <c r="O22" s="29">
        <f>IF(O21&lt;&gt;"",O21*1.5,"")</f>
      </c>
      <c r="Q22" s="37"/>
      <c r="R22" s="36"/>
      <c r="S22" s="36"/>
      <c r="T22" s="36"/>
      <c r="U22" s="97" t="s">
        <v>36</v>
      </c>
      <c r="V22" s="96"/>
      <c r="W22" s="29">
        <f>IF(W21&lt;&gt;"",W21*1.5,"")</f>
      </c>
    </row>
    <row r="24" ht="13.5" thickBot="1"/>
    <row r="25" spans="1:23" s="56" customFormat="1" ht="28.5" customHeight="1" thickBot="1">
      <c r="A25" s="75" t="str">
        <f>PFMP1!A11</f>
        <v>Loi Hugo</v>
      </c>
      <c r="B25" s="76"/>
      <c r="C25" s="76"/>
      <c r="D25" s="76"/>
      <c r="E25" s="76"/>
      <c r="F25" s="76"/>
      <c r="G25" s="77"/>
      <c r="I25" s="75" t="str">
        <f>PFMP1!A12</f>
        <v>MOPI Robert</v>
      </c>
      <c r="J25" s="76"/>
      <c r="K25" s="76"/>
      <c r="L25" s="76"/>
      <c r="M25" s="76"/>
      <c r="N25" s="76"/>
      <c r="O25" s="77"/>
      <c r="Q25" s="75" t="str">
        <f>PFMP1!A13</f>
        <v>CHU Gérard</v>
      </c>
      <c r="R25" s="76"/>
      <c r="S25" s="76"/>
      <c r="T25" s="76"/>
      <c r="U25" s="76"/>
      <c r="V25" s="76"/>
      <c r="W25" s="77"/>
    </row>
    <row r="26" spans="1:23" ht="12.75">
      <c r="A26" s="71" t="s">
        <v>35</v>
      </c>
      <c r="B26" s="84" t="s">
        <v>31</v>
      </c>
      <c r="C26" s="85"/>
      <c r="D26" s="81"/>
      <c r="E26" s="80" t="s">
        <v>37</v>
      </c>
      <c r="F26" s="81"/>
      <c r="G26" s="73" t="s">
        <v>29</v>
      </c>
      <c r="I26" s="71" t="s">
        <v>35</v>
      </c>
      <c r="J26" s="84" t="s">
        <v>31</v>
      </c>
      <c r="K26" s="85"/>
      <c r="L26" s="81"/>
      <c r="M26" s="80" t="s">
        <v>37</v>
      </c>
      <c r="N26" s="81"/>
      <c r="O26" s="73" t="s">
        <v>29</v>
      </c>
      <c r="Q26" s="71" t="s">
        <v>35</v>
      </c>
      <c r="R26" s="84" t="s">
        <v>31</v>
      </c>
      <c r="S26" s="85"/>
      <c r="T26" s="81"/>
      <c r="U26" s="80" t="s">
        <v>37</v>
      </c>
      <c r="V26" s="81"/>
      <c r="W26" s="73" t="s">
        <v>29</v>
      </c>
    </row>
    <row r="27" spans="1:23" ht="12.75">
      <c r="A27" s="72"/>
      <c r="B27" s="86"/>
      <c r="C27" s="87"/>
      <c r="D27" s="83"/>
      <c r="E27" s="82"/>
      <c r="F27" s="83"/>
      <c r="G27" s="74"/>
      <c r="I27" s="72"/>
      <c r="J27" s="86"/>
      <c r="K27" s="87"/>
      <c r="L27" s="83"/>
      <c r="M27" s="82"/>
      <c r="N27" s="83"/>
      <c r="O27" s="74"/>
      <c r="Q27" s="72"/>
      <c r="R27" s="86"/>
      <c r="S27" s="87"/>
      <c r="T27" s="83"/>
      <c r="U27" s="82"/>
      <c r="V27" s="83"/>
      <c r="W27" s="74"/>
    </row>
    <row r="28" spans="1:23" ht="19.5" customHeight="1">
      <c r="A28" s="34" t="s">
        <v>30</v>
      </c>
      <c r="B28" s="88">
        <f>PFMP1!E11</f>
      </c>
      <c r="C28" s="89"/>
      <c r="D28" s="90"/>
      <c r="E28" s="94">
        <f>PFMP1!J11</f>
      </c>
      <c r="F28" s="93"/>
      <c r="G28" s="28">
        <f>SUM(B28:F28)</f>
        <v>0</v>
      </c>
      <c r="I28" s="34" t="s">
        <v>30</v>
      </c>
      <c r="J28" s="88">
        <f>PFMP1!E12</f>
      </c>
      <c r="K28" s="89"/>
      <c r="L28" s="90"/>
      <c r="M28" s="94">
        <f>PFMP1!J12</f>
      </c>
      <c r="N28" s="93"/>
      <c r="O28" s="28">
        <f>IF(J28&lt;&gt;"",SUM(J28:N28),"")</f>
      </c>
      <c r="Q28" s="34" t="s">
        <v>30</v>
      </c>
      <c r="R28" s="88">
        <f>PFMP1!E13</f>
      </c>
      <c r="S28" s="89"/>
      <c r="T28" s="90"/>
      <c r="U28" s="94">
        <f>PFMP1!J13</f>
      </c>
      <c r="V28" s="93"/>
      <c r="W28" s="28">
        <f>IF(R28&lt;&gt;"",SUM(R28:V28),"")</f>
      </c>
    </row>
    <row r="29" spans="1:23" ht="19.5" customHeight="1">
      <c r="A29" s="34" t="s">
        <v>32</v>
      </c>
      <c r="B29" s="91">
        <f>PFMP2!E11</f>
      </c>
      <c r="C29" s="92"/>
      <c r="D29" s="93"/>
      <c r="E29" s="94">
        <f>PFMP2!J11</f>
      </c>
      <c r="F29" s="93"/>
      <c r="G29" s="28">
        <f>SUM(B29:F29)</f>
        <v>0</v>
      </c>
      <c r="I29" s="34" t="s">
        <v>32</v>
      </c>
      <c r="J29" s="91">
        <f>PFMP2!E12</f>
      </c>
      <c r="K29" s="92"/>
      <c r="L29" s="93"/>
      <c r="M29" s="94">
        <f>PFMP2!J12</f>
      </c>
      <c r="N29" s="93"/>
      <c r="O29" s="28">
        <f>IF(J29&lt;&gt;"",SUM(J29:N29),"")</f>
      </c>
      <c r="Q29" s="34" t="s">
        <v>32</v>
      </c>
      <c r="R29" s="91">
        <f>PFMP2!E13</f>
      </c>
      <c r="S29" s="92"/>
      <c r="T29" s="93"/>
      <c r="U29" s="94">
        <f>PFMP2!J13</f>
      </c>
      <c r="V29" s="93"/>
      <c r="W29" s="28">
        <f>IF(R29&lt;&gt;"",SUM(R29:V29),"")</f>
      </c>
    </row>
    <row r="30" spans="1:23" ht="19.5" customHeight="1">
      <c r="A30" s="34" t="s">
        <v>33</v>
      </c>
      <c r="B30" s="91">
        <f>PFMP3!E11</f>
      </c>
      <c r="C30" s="92"/>
      <c r="D30" s="93"/>
      <c r="E30" s="94">
        <f>PFMP3!J11</f>
      </c>
      <c r="F30" s="93"/>
      <c r="G30" s="28">
        <f>IF(B41&lt;&gt;"",SUM(B41:F41),"")</f>
      </c>
      <c r="I30" s="39" t="s">
        <v>33</v>
      </c>
      <c r="J30" s="91">
        <f>PFMP3!E12</f>
      </c>
      <c r="K30" s="92"/>
      <c r="L30" s="93"/>
      <c r="M30" s="94">
        <f>PFMP3!J12</f>
      </c>
      <c r="N30" s="93"/>
      <c r="O30" s="28">
        <f>IF(J30&lt;&gt;"",SUM(J30:N30),"")</f>
      </c>
      <c r="Q30" s="39" t="s">
        <v>33</v>
      </c>
      <c r="R30" s="91">
        <f>PFMP3!E13</f>
      </c>
      <c r="S30" s="92"/>
      <c r="T30" s="93"/>
      <c r="U30" s="94">
        <f>PFMP3!J13</f>
      </c>
      <c r="V30" s="93"/>
      <c r="W30" s="28">
        <f>IF(R30&lt;&gt;"",SUM(R30:V30),"")</f>
      </c>
    </row>
    <row r="31" spans="1:23" ht="32.25" customHeight="1">
      <c r="A31" s="35"/>
      <c r="B31" s="36"/>
      <c r="C31" s="36"/>
      <c r="D31" s="36"/>
      <c r="E31" s="78" t="s">
        <v>34</v>
      </c>
      <c r="F31" s="79"/>
      <c r="G31" s="30">
        <f>AVERAGE(G28:G30)</f>
        <v>0</v>
      </c>
      <c r="I31" s="37"/>
      <c r="J31" s="36"/>
      <c r="K31" s="36"/>
      <c r="L31" s="36"/>
      <c r="M31" s="78" t="s">
        <v>34</v>
      </c>
      <c r="N31" s="79"/>
      <c r="O31" s="30">
        <f>IF(O28&lt;&gt;"",AVERAGE(O28:O30),"")</f>
      </c>
      <c r="Q31" s="37"/>
      <c r="R31" s="36"/>
      <c r="S31" s="36"/>
      <c r="T31" s="36"/>
      <c r="U31" s="78" t="s">
        <v>34</v>
      </c>
      <c r="V31" s="79"/>
      <c r="W31" s="30">
        <f>IF(W28&lt;&gt;"",AVERAGE(W28:W30),"")</f>
      </c>
    </row>
    <row r="32" spans="1:23" ht="32.25" customHeight="1" thickBot="1">
      <c r="A32" s="37"/>
      <c r="B32" s="36"/>
      <c r="C32" s="36"/>
      <c r="D32" s="36"/>
      <c r="E32" s="97" t="s">
        <v>36</v>
      </c>
      <c r="F32" s="96"/>
      <c r="G32" s="29">
        <f>G31*1.5</f>
        <v>0</v>
      </c>
      <c r="I32" s="37"/>
      <c r="J32" s="36"/>
      <c r="K32" s="36"/>
      <c r="L32" s="36"/>
      <c r="M32" s="97" t="s">
        <v>36</v>
      </c>
      <c r="N32" s="96"/>
      <c r="O32" s="29">
        <f>IF(O31&lt;&gt;"",O31*1.5,"")</f>
      </c>
      <c r="Q32" s="37"/>
      <c r="R32" s="36"/>
      <c r="S32" s="36"/>
      <c r="T32" s="36"/>
      <c r="U32" s="97" t="s">
        <v>36</v>
      </c>
      <c r="V32" s="96"/>
      <c r="W32" s="29">
        <f>IF(W31&lt;&gt;"",W31*1.5,"")</f>
      </c>
    </row>
    <row r="35" ht="13.5" thickBot="1"/>
    <row r="36" spans="1:23" s="56" customFormat="1" ht="29.25" customHeight="1" thickBot="1">
      <c r="A36" s="75" t="str">
        <f>PFMP1!A14</f>
        <v>HVFG Luc</v>
      </c>
      <c r="B36" s="76"/>
      <c r="C36" s="76"/>
      <c r="D36" s="76"/>
      <c r="E36" s="76"/>
      <c r="F36" s="76"/>
      <c r="G36" s="77"/>
      <c r="I36" s="75" t="str">
        <f>PFMP1!A15</f>
        <v>BGU Leila</v>
      </c>
      <c r="J36" s="76"/>
      <c r="K36" s="76"/>
      <c r="L36" s="76"/>
      <c r="M36" s="76"/>
      <c r="N36" s="76"/>
      <c r="O36" s="77"/>
      <c r="Q36" s="75" t="str">
        <f>PFMP1!A16</f>
        <v>GYU Chebaca</v>
      </c>
      <c r="R36" s="76"/>
      <c r="S36" s="76"/>
      <c r="T36" s="76"/>
      <c r="U36" s="76"/>
      <c r="V36" s="76"/>
      <c r="W36" s="77"/>
    </row>
    <row r="37" spans="1:23" ht="12.75">
      <c r="A37" s="71" t="s">
        <v>35</v>
      </c>
      <c r="B37" s="84" t="s">
        <v>31</v>
      </c>
      <c r="C37" s="85"/>
      <c r="D37" s="81"/>
      <c r="E37" s="80" t="s">
        <v>37</v>
      </c>
      <c r="F37" s="81"/>
      <c r="G37" s="73" t="s">
        <v>29</v>
      </c>
      <c r="I37" s="71" t="s">
        <v>35</v>
      </c>
      <c r="J37" s="84" t="s">
        <v>31</v>
      </c>
      <c r="K37" s="85"/>
      <c r="L37" s="81"/>
      <c r="M37" s="80" t="s">
        <v>37</v>
      </c>
      <c r="N37" s="81"/>
      <c r="O37" s="73" t="s">
        <v>29</v>
      </c>
      <c r="Q37" s="71" t="s">
        <v>35</v>
      </c>
      <c r="R37" s="84" t="s">
        <v>31</v>
      </c>
      <c r="S37" s="85"/>
      <c r="T37" s="81"/>
      <c r="U37" s="80" t="s">
        <v>37</v>
      </c>
      <c r="V37" s="81"/>
      <c r="W37" s="73" t="s">
        <v>29</v>
      </c>
    </row>
    <row r="38" spans="1:23" ht="12.75">
      <c r="A38" s="72"/>
      <c r="B38" s="86"/>
      <c r="C38" s="87"/>
      <c r="D38" s="83"/>
      <c r="E38" s="82"/>
      <c r="F38" s="83"/>
      <c r="G38" s="74"/>
      <c r="I38" s="72"/>
      <c r="J38" s="86"/>
      <c r="K38" s="87"/>
      <c r="L38" s="83"/>
      <c r="M38" s="82"/>
      <c r="N38" s="83"/>
      <c r="O38" s="74"/>
      <c r="Q38" s="72"/>
      <c r="R38" s="86"/>
      <c r="S38" s="87"/>
      <c r="T38" s="83"/>
      <c r="U38" s="82"/>
      <c r="V38" s="83"/>
      <c r="W38" s="74"/>
    </row>
    <row r="39" spans="1:23" ht="19.5" customHeight="1">
      <c r="A39" s="34" t="s">
        <v>30</v>
      </c>
      <c r="B39" s="88">
        <f>PFMP1!E14</f>
      </c>
      <c r="C39" s="89"/>
      <c r="D39" s="90"/>
      <c r="E39" s="94">
        <f>PFMP1!J14</f>
      </c>
      <c r="F39" s="93"/>
      <c r="G39" s="28">
        <f>SUM(B39:F39)</f>
        <v>0</v>
      </c>
      <c r="I39" s="34" t="s">
        <v>30</v>
      </c>
      <c r="J39" s="88">
        <f>PFMP1!E15</f>
      </c>
      <c r="K39" s="89"/>
      <c r="L39" s="90"/>
      <c r="M39" s="94">
        <f>PFMP1!J15</f>
      </c>
      <c r="N39" s="93"/>
      <c r="O39" s="28">
        <f>IF(J39&lt;&gt;"",SUM(J39:N39),"")</f>
      </c>
      <c r="Q39" s="34" t="s">
        <v>30</v>
      </c>
      <c r="R39" s="88">
        <f>PFMP1!E16</f>
      </c>
      <c r="S39" s="89"/>
      <c r="T39" s="90"/>
      <c r="U39" s="94">
        <f>PFMP1!J15</f>
      </c>
      <c r="V39" s="93"/>
      <c r="W39" s="28">
        <f>IF(R39&lt;&gt;"",SUM(R39:V39),"")</f>
      </c>
    </row>
    <row r="40" spans="1:23" ht="19.5" customHeight="1">
      <c r="A40" s="34" t="s">
        <v>32</v>
      </c>
      <c r="B40" s="91">
        <f>PFMP2!E14</f>
      </c>
      <c r="C40" s="92"/>
      <c r="D40" s="93"/>
      <c r="E40" s="94">
        <f>PFMP2!J14</f>
      </c>
      <c r="F40" s="93"/>
      <c r="G40" s="28">
        <f>SUM(B40:F40)</f>
        <v>0</v>
      </c>
      <c r="I40" s="34" t="s">
        <v>32</v>
      </c>
      <c r="J40" s="91">
        <f>PFMP2!E15</f>
      </c>
      <c r="K40" s="92"/>
      <c r="L40" s="93"/>
      <c r="M40" s="94">
        <f>PFMP2!J15</f>
      </c>
      <c r="N40" s="93"/>
      <c r="O40" s="28">
        <f>IF(J40&lt;&gt;"",SUM(J40:N40),"")</f>
      </c>
      <c r="Q40" s="34" t="s">
        <v>32</v>
      </c>
      <c r="R40" s="91">
        <f>PFMP2!E16</f>
      </c>
      <c r="S40" s="92"/>
      <c r="T40" s="93"/>
      <c r="U40" s="94">
        <f>PFMP2!J16</f>
      </c>
      <c r="V40" s="93"/>
      <c r="W40" s="28">
        <f>IF(R40&lt;&gt;"",SUM(R40:V40),"")</f>
      </c>
    </row>
    <row r="41" spans="1:23" ht="19.5" customHeight="1">
      <c r="A41" s="34" t="s">
        <v>33</v>
      </c>
      <c r="B41" s="91">
        <f>PFMP3!E14</f>
      </c>
      <c r="C41" s="92"/>
      <c r="D41" s="93"/>
      <c r="E41" s="94">
        <f>PFMP3!J14</f>
      </c>
      <c r="F41" s="93"/>
      <c r="G41" s="28">
        <f>IF(B41&lt;&gt;"",SUM(B41:F41),"")</f>
      </c>
      <c r="I41" s="39" t="s">
        <v>33</v>
      </c>
      <c r="J41" s="91">
        <f>PFMP3!E15</f>
      </c>
      <c r="K41" s="92"/>
      <c r="L41" s="93"/>
      <c r="M41" s="94">
        <f>PFMP3!J15</f>
      </c>
      <c r="N41" s="93"/>
      <c r="O41" s="28">
        <f>IF(J41&lt;&gt;"",SUM(J41:N41),"")</f>
      </c>
      <c r="Q41" s="39" t="s">
        <v>33</v>
      </c>
      <c r="R41" s="91">
        <f>PFMP3!E16</f>
      </c>
      <c r="S41" s="92"/>
      <c r="T41" s="93"/>
      <c r="U41" s="94">
        <f>PFMP3!J16</f>
      </c>
      <c r="V41" s="93"/>
      <c r="W41" s="28">
        <f>IF(R41&lt;&gt;"",SUM(R41:V41),"")</f>
      </c>
    </row>
    <row r="42" spans="1:23" ht="32.25" customHeight="1">
      <c r="A42" s="35"/>
      <c r="B42" s="36"/>
      <c r="C42" s="36"/>
      <c r="D42" s="36"/>
      <c r="E42" s="78" t="s">
        <v>34</v>
      </c>
      <c r="F42" s="79"/>
      <c r="G42" s="30">
        <f>AVERAGE(G39:G41)</f>
        <v>0</v>
      </c>
      <c r="I42" s="37"/>
      <c r="J42" s="36"/>
      <c r="K42" s="36"/>
      <c r="L42" s="36"/>
      <c r="M42" s="78" t="s">
        <v>34</v>
      </c>
      <c r="N42" s="79"/>
      <c r="O42" s="30">
        <f>IF(O39&lt;&gt;"",AVERAGE(O39:O41),"")</f>
      </c>
      <c r="Q42" s="37"/>
      <c r="R42" s="36"/>
      <c r="S42" s="36"/>
      <c r="T42" s="36"/>
      <c r="U42" s="78" t="s">
        <v>34</v>
      </c>
      <c r="V42" s="79"/>
      <c r="W42" s="30">
        <f>IF(W39&lt;&gt;"",AVERAGE(W39:W41),"")</f>
      </c>
    </row>
    <row r="43" spans="1:23" ht="32.25" customHeight="1" thickBot="1">
      <c r="A43" s="37"/>
      <c r="B43" s="36"/>
      <c r="C43" s="36"/>
      <c r="D43" s="36"/>
      <c r="E43" s="97" t="s">
        <v>36</v>
      </c>
      <c r="F43" s="96"/>
      <c r="G43" s="29">
        <f>G42*1.5</f>
        <v>0</v>
      </c>
      <c r="I43" s="37"/>
      <c r="J43" s="36"/>
      <c r="K43" s="36"/>
      <c r="L43" s="36"/>
      <c r="M43" s="97" t="s">
        <v>36</v>
      </c>
      <c r="N43" s="96"/>
      <c r="O43" s="29">
        <f>IF(O42&lt;&gt;"",O42*1.5,"")</f>
      </c>
      <c r="Q43" s="37"/>
      <c r="R43" s="36"/>
      <c r="S43" s="36"/>
      <c r="T43" s="36"/>
      <c r="U43" s="97" t="s">
        <v>36</v>
      </c>
      <c r="V43" s="96"/>
      <c r="W43" s="29">
        <f>IF(W42&lt;&gt;"",W42*1.5,"")</f>
      </c>
    </row>
    <row r="45" ht="13.5" thickBot="1"/>
    <row r="46" spans="1:23" s="56" customFormat="1" ht="28.5" customHeight="1" thickBot="1">
      <c r="A46" s="75" t="str">
        <f>PFMP1!A17</f>
        <v>OPM  Yann</v>
      </c>
      <c r="B46" s="76"/>
      <c r="C46" s="76"/>
      <c r="D46" s="76"/>
      <c r="E46" s="76"/>
      <c r="F46" s="76"/>
      <c r="G46" s="77"/>
      <c r="I46" s="75" t="str">
        <f>PFMP1!A18</f>
        <v>KIO Paul</v>
      </c>
      <c r="J46" s="76"/>
      <c r="K46" s="76"/>
      <c r="L46" s="76"/>
      <c r="M46" s="76"/>
      <c r="N46" s="76"/>
      <c r="O46" s="77"/>
      <c r="Q46" s="75" t="str">
        <f>PFMP1!A19</f>
        <v>MLK Nick</v>
      </c>
      <c r="R46" s="76"/>
      <c r="S46" s="76"/>
      <c r="T46" s="76"/>
      <c r="U46" s="76"/>
      <c r="V46" s="76"/>
      <c r="W46" s="77"/>
    </row>
    <row r="47" spans="1:23" ht="12.75">
      <c r="A47" s="71" t="s">
        <v>35</v>
      </c>
      <c r="B47" s="84" t="s">
        <v>31</v>
      </c>
      <c r="C47" s="85"/>
      <c r="D47" s="81"/>
      <c r="E47" s="80" t="s">
        <v>37</v>
      </c>
      <c r="F47" s="81"/>
      <c r="G47" s="73" t="s">
        <v>29</v>
      </c>
      <c r="I47" s="71" t="s">
        <v>35</v>
      </c>
      <c r="J47" s="84" t="s">
        <v>31</v>
      </c>
      <c r="K47" s="85"/>
      <c r="L47" s="81"/>
      <c r="M47" s="80" t="s">
        <v>37</v>
      </c>
      <c r="N47" s="81"/>
      <c r="O47" s="73" t="s">
        <v>29</v>
      </c>
      <c r="Q47" s="71" t="s">
        <v>35</v>
      </c>
      <c r="R47" s="84" t="s">
        <v>31</v>
      </c>
      <c r="S47" s="85"/>
      <c r="T47" s="81"/>
      <c r="U47" s="80" t="s">
        <v>37</v>
      </c>
      <c r="V47" s="81"/>
      <c r="W47" s="73" t="s">
        <v>29</v>
      </c>
    </row>
    <row r="48" spans="1:23" ht="12.75">
      <c r="A48" s="72"/>
      <c r="B48" s="86"/>
      <c r="C48" s="87"/>
      <c r="D48" s="83"/>
      <c r="E48" s="82"/>
      <c r="F48" s="83"/>
      <c r="G48" s="74"/>
      <c r="I48" s="72"/>
      <c r="J48" s="86"/>
      <c r="K48" s="87"/>
      <c r="L48" s="83"/>
      <c r="M48" s="82"/>
      <c r="N48" s="83"/>
      <c r="O48" s="74"/>
      <c r="Q48" s="72"/>
      <c r="R48" s="86"/>
      <c r="S48" s="87"/>
      <c r="T48" s="83"/>
      <c r="U48" s="82"/>
      <c r="V48" s="83"/>
      <c r="W48" s="74"/>
    </row>
    <row r="49" spans="1:23" ht="19.5" customHeight="1">
      <c r="A49" s="34" t="s">
        <v>30</v>
      </c>
      <c r="B49" s="88">
        <f>PFMP1!E17</f>
      </c>
      <c r="C49" s="89"/>
      <c r="D49" s="90"/>
      <c r="E49" s="94">
        <f>PFMP1!J17</f>
      </c>
      <c r="F49" s="93"/>
      <c r="G49" s="28">
        <f>SUM(B49:F49)</f>
        <v>0</v>
      </c>
      <c r="I49" s="34" t="s">
        <v>30</v>
      </c>
      <c r="J49" s="88">
        <f>PFMP1!E18</f>
      </c>
      <c r="K49" s="89"/>
      <c r="L49" s="90"/>
      <c r="M49" s="94">
        <f>PFMP1!J18</f>
      </c>
      <c r="N49" s="93"/>
      <c r="O49" s="28">
        <f>IF(J49&lt;&gt;"",SUM(J49:N49),"")</f>
      </c>
      <c r="Q49" s="34" t="s">
        <v>30</v>
      </c>
      <c r="R49" s="88">
        <f>PFMP1!E19</f>
      </c>
      <c r="S49" s="89"/>
      <c r="T49" s="90"/>
      <c r="U49" s="94">
        <f>PFMP1!J19</f>
      </c>
      <c r="V49" s="93"/>
      <c r="W49" s="28">
        <f>IF(R49&lt;&gt;"",SUM(R49:V49),"")</f>
      </c>
    </row>
    <row r="50" spans="1:23" ht="19.5" customHeight="1">
      <c r="A50" s="34" t="s">
        <v>32</v>
      </c>
      <c r="B50" s="91">
        <f>PFMP2!E17</f>
      </c>
      <c r="C50" s="92"/>
      <c r="D50" s="93"/>
      <c r="E50" s="94">
        <f>PFMP2!J17</f>
      </c>
      <c r="F50" s="93"/>
      <c r="G50" s="28">
        <f>SUM(B50:F50)</f>
        <v>0</v>
      </c>
      <c r="I50" s="34" t="s">
        <v>32</v>
      </c>
      <c r="J50" s="91">
        <f>PFMP2!E18</f>
      </c>
      <c r="K50" s="92"/>
      <c r="L50" s="93"/>
      <c r="M50" s="94">
        <f>PFMP2!J18</f>
      </c>
      <c r="N50" s="93"/>
      <c r="O50" s="28">
        <f>IF(J50&lt;&gt;"",SUM(J50:N50),"")</f>
      </c>
      <c r="Q50" s="34" t="s">
        <v>32</v>
      </c>
      <c r="R50" s="91">
        <f>PFMP2!E19</f>
      </c>
      <c r="S50" s="92"/>
      <c r="T50" s="93"/>
      <c r="U50" s="94">
        <f>PFMP2!J19</f>
      </c>
      <c r="V50" s="93"/>
      <c r="W50" s="28">
        <f>IF(R50&lt;&gt;"",SUM(R50:V50),"")</f>
      </c>
    </row>
    <row r="51" spans="1:23" ht="19.5" customHeight="1">
      <c r="A51" s="34" t="s">
        <v>33</v>
      </c>
      <c r="B51" s="91">
        <f>PFMP3!E17</f>
      </c>
      <c r="C51" s="92"/>
      <c r="D51" s="93"/>
      <c r="E51" s="94">
        <f>PFMP3!J17</f>
      </c>
      <c r="F51" s="93"/>
      <c r="G51" s="28">
        <f>SUM(B51:F51)</f>
        <v>0</v>
      </c>
      <c r="I51" s="39" t="s">
        <v>33</v>
      </c>
      <c r="J51" s="91">
        <f>PFMP3!E18</f>
      </c>
      <c r="K51" s="92"/>
      <c r="L51" s="93"/>
      <c r="M51" s="94">
        <f>PFMP3!J18</f>
      </c>
      <c r="N51" s="93"/>
      <c r="O51" s="28">
        <f>IF(J51&lt;&gt;"",SUM(J51:N51),"")</f>
      </c>
      <c r="Q51" s="39" t="s">
        <v>33</v>
      </c>
      <c r="R51" s="91">
        <f>PFMP3!E19</f>
      </c>
      <c r="S51" s="92"/>
      <c r="T51" s="93"/>
      <c r="U51" s="94">
        <f>PFMP3!J19</f>
      </c>
      <c r="V51" s="93"/>
      <c r="W51" s="28">
        <f>IF(R51&lt;&gt;"",SUM(R51:V51),"")</f>
      </c>
    </row>
    <row r="52" spans="1:23" ht="32.25" customHeight="1">
      <c r="A52" s="35"/>
      <c r="B52" s="36"/>
      <c r="C52" s="36"/>
      <c r="D52" s="36"/>
      <c r="E52" s="78" t="s">
        <v>34</v>
      </c>
      <c r="F52" s="79"/>
      <c r="G52" s="30">
        <f>AVERAGE(G49:G51)</f>
        <v>0</v>
      </c>
      <c r="I52" s="37"/>
      <c r="J52" s="36"/>
      <c r="K52" s="36"/>
      <c r="L52" s="36"/>
      <c r="M52" s="78" t="s">
        <v>34</v>
      </c>
      <c r="N52" s="79"/>
      <c r="O52" s="30">
        <f>IF(O49&lt;&gt;"",AVERAGE(O49:O51),"")</f>
      </c>
      <c r="Q52" s="37"/>
      <c r="R52" s="36"/>
      <c r="S52" s="36"/>
      <c r="T52" s="36"/>
      <c r="U52" s="78" t="s">
        <v>34</v>
      </c>
      <c r="V52" s="79"/>
      <c r="W52" s="30">
        <f>IF(W49&lt;&gt;"",AVERAGE(W49:W51),"")</f>
      </c>
    </row>
    <row r="53" spans="1:23" ht="32.25" customHeight="1" thickBot="1">
      <c r="A53" s="37"/>
      <c r="B53" s="36"/>
      <c r="C53" s="36"/>
      <c r="D53" s="36"/>
      <c r="E53" s="97" t="s">
        <v>36</v>
      </c>
      <c r="F53" s="96"/>
      <c r="G53" s="29">
        <f>G52*1.5</f>
        <v>0</v>
      </c>
      <c r="I53" s="37"/>
      <c r="J53" s="36"/>
      <c r="K53" s="36"/>
      <c r="L53" s="36"/>
      <c r="M53" s="97" t="s">
        <v>36</v>
      </c>
      <c r="N53" s="96"/>
      <c r="O53" s="29">
        <f>IF(O52&lt;&gt;"",O52*1.5,"")</f>
      </c>
      <c r="Q53" s="37"/>
      <c r="R53" s="36"/>
      <c r="S53" s="36"/>
      <c r="T53" s="36"/>
      <c r="U53" s="97" t="s">
        <v>36</v>
      </c>
      <c r="V53" s="96"/>
      <c r="W53" s="29">
        <f>IF(W52&lt;&gt;"",W52*1.5,"")</f>
      </c>
    </row>
  </sheetData>
  <sheetProtection/>
  <mergeCells count="196">
    <mergeCell ref="A1:W1"/>
    <mergeCell ref="R50:T50"/>
    <mergeCell ref="U50:V50"/>
    <mergeCell ref="R51:T51"/>
    <mergeCell ref="U51:V51"/>
    <mergeCell ref="J50:L50"/>
    <mergeCell ref="M50:N50"/>
    <mergeCell ref="J51:L51"/>
    <mergeCell ref="M51:N51"/>
    <mergeCell ref="B51:D51"/>
    <mergeCell ref="U53:V53"/>
    <mergeCell ref="Q46:W46"/>
    <mergeCell ref="Q47:Q48"/>
    <mergeCell ref="R47:T48"/>
    <mergeCell ref="U47:V48"/>
    <mergeCell ref="W47:W48"/>
    <mergeCell ref="R49:T49"/>
    <mergeCell ref="U49:V49"/>
    <mergeCell ref="U52:V52"/>
    <mergeCell ref="M52:N52"/>
    <mergeCell ref="M53:N53"/>
    <mergeCell ref="I46:O46"/>
    <mergeCell ref="I47:I48"/>
    <mergeCell ref="J47:L48"/>
    <mergeCell ref="M47:N48"/>
    <mergeCell ref="O47:O48"/>
    <mergeCell ref="J49:L49"/>
    <mergeCell ref="M49:N49"/>
    <mergeCell ref="E51:F51"/>
    <mergeCell ref="E52:F52"/>
    <mergeCell ref="E53:F53"/>
    <mergeCell ref="B49:D49"/>
    <mergeCell ref="E49:F49"/>
    <mergeCell ref="B50:D50"/>
    <mergeCell ref="E50:F50"/>
    <mergeCell ref="U42:V42"/>
    <mergeCell ref="U43:V43"/>
    <mergeCell ref="A46:G46"/>
    <mergeCell ref="A47:A48"/>
    <mergeCell ref="B47:D48"/>
    <mergeCell ref="E47:F48"/>
    <mergeCell ref="G47:G48"/>
    <mergeCell ref="E42:F42"/>
    <mergeCell ref="E43:F43"/>
    <mergeCell ref="R39:T39"/>
    <mergeCell ref="U39:V39"/>
    <mergeCell ref="R40:T40"/>
    <mergeCell ref="U40:V40"/>
    <mergeCell ref="R41:T41"/>
    <mergeCell ref="U41:V41"/>
    <mergeCell ref="M40:N40"/>
    <mergeCell ref="J41:L41"/>
    <mergeCell ref="M41:N41"/>
    <mergeCell ref="M42:N42"/>
    <mergeCell ref="M43:N43"/>
    <mergeCell ref="Q36:W36"/>
    <mergeCell ref="Q37:Q38"/>
    <mergeCell ref="R37:T38"/>
    <mergeCell ref="U37:V38"/>
    <mergeCell ref="W37:W38"/>
    <mergeCell ref="I37:I38"/>
    <mergeCell ref="J37:L38"/>
    <mergeCell ref="M37:N38"/>
    <mergeCell ref="O37:O38"/>
    <mergeCell ref="J39:L39"/>
    <mergeCell ref="M39:N39"/>
    <mergeCell ref="J40:L40"/>
    <mergeCell ref="B39:D39"/>
    <mergeCell ref="E39:F39"/>
    <mergeCell ref="B40:D40"/>
    <mergeCell ref="E40:F40"/>
    <mergeCell ref="B41:D41"/>
    <mergeCell ref="E41:F41"/>
    <mergeCell ref="U31:V31"/>
    <mergeCell ref="U32:V32"/>
    <mergeCell ref="A36:G36"/>
    <mergeCell ref="A37:A38"/>
    <mergeCell ref="B37:D38"/>
    <mergeCell ref="E37:F38"/>
    <mergeCell ref="G37:G38"/>
    <mergeCell ref="E31:F31"/>
    <mergeCell ref="E32:F32"/>
    <mergeCell ref="I36:O36"/>
    <mergeCell ref="R28:T28"/>
    <mergeCell ref="U28:V28"/>
    <mergeCell ref="R29:T29"/>
    <mergeCell ref="U29:V29"/>
    <mergeCell ref="R30:T30"/>
    <mergeCell ref="U30:V30"/>
    <mergeCell ref="M29:N29"/>
    <mergeCell ref="J30:L30"/>
    <mergeCell ref="M30:N30"/>
    <mergeCell ref="M31:N31"/>
    <mergeCell ref="M32:N32"/>
    <mergeCell ref="Q25:W25"/>
    <mergeCell ref="Q26:Q27"/>
    <mergeCell ref="R26:T27"/>
    <mergeCell ref="U26:V27"/>
    <mergeCell ref="W26:W27"/>
    <mergeCell ref="I25:O25"/>
    <mergeCell ref="I26:I27"/>
    <mergeCell ref="J26:L27"/>
    <mergeCell ref="M26:N27"/>
    <mergeCell ref="O26:O27"/>
    <mergeCell ref="J28:L28"/>
    <mergeCell ref="M28:N28"/>
    <mergeCell ref="J29:L29"/>
    <mergeCell ref="B28:D28"/>
    <mergeCell ref="E28:F28"/>
    <mergeCell ref="B29:D29"/>
    <mergeCell ref="E29:F29"/>
    <mergeCell ref="B30:D30"/>
    <mergeCell ref="E30:F30"/>
    <mergeCell ref="R20:T20"/>
    <mergeCell ref="U20:V20"/>
    <mergeCell ref="U21:V21"/>
    <mergeCell ref="U22:V22"/>
    <mergeCell ref="A25:G25"/>
    <mergeCell ref="A26:A27"/>
    <mergeCell ref="B26:D27"/>
    <mergeCell ref="E26:F27"/>
    <mergeCell ref="G26:G27"/>
    <mergeCell ref="M21:N21"/>
    <mergeCell ref="M22:N22"/>
    <mergeCell ref="Q16:Q17"/>
    <mergeCell ref="R16:T17"/>
    <mergeCell ref="U16:V17"/>
    <mergeCell ref="W16:W17"/>
    <mergeCell ref="R18:T18"/>
    <mergeCell ref="U18:V18"/>
    <mergeCell ref="R19:T19"/>
    <mergeCell ref="U19:V19"/>
    <mergeCell ref="O16:O17"/>
    <mergeCell ref="J18:L18"/>
    <mergeCell ref="M18:N18"/>
    <mergeCell ref="J19:L19"/>
    <mergeCell ref="M19:N19"/>
    <mergeCell ref="J20:L20"/>
    <mergeCell ref="M20:N20"/>
    <mergeCell ref="E21:F21"/>
    <mergeCell ref="E22:F22"/>
    <mergeCell ref="A15:G15"/>
    <mergeCell ref="A16:A17"/>
    <mergeCell ref="B16:D17"/>
    <mergeCell ref="E16:F17"/>
    <mergeCell ref="G16:G17"/>
    <mergeCell ref="B18:D18"/>
    <mergeCell ref="E18:F18"/>
    <mergeCell ref="B19:D19"/>
    <mergeCell ref="E19:F19"/>
    <mergeCell ref="B20:D20"/>
    <mergeCell ref="E20:F20"/>
    <mergeCell ref="U10:V10"/>
    <mergeCell ref="I15:O15"/>
    <mergeCell ref="Q15:W15"/>
    <mergeCell ref="E10:F10"/>
    <mergeCell ref="I16:I17"/>
    <mergeCell ref="J16:L17"/>
    <mergeCell ref="M16:N17"/>
    <mergeCell ref="I3:O3"/>
    <mergeCell ref="M9:N9"/>
    <mergeCell ref="M10:N10"/>
    <mergeCell ref="U7:V7"/>
    <mergeCell ref="R8:T8"/>
    <mergeCell ref="U8:V8"/>
    <mergeCell ref="U9:V9"/>
    <mergeCell ref="R7:T7"/>
    <mergeCell ref="Q3:W3"/>
    <mergeCell ref="Q4:Q5"/>
    <mergeCell ref="R4:T5"/>
    <mergeCell ref="U4:V5"/>
    <mergeCell ref="W4:W5"/>
    <mergeCell ref="R6:T6"/>
    <mergeCell ref="U6:V6"/>
    <mergeCell ref="I4:I5"/>
    <mergeCell ref="J4:L5"/>
    <mergeCell ref="M4:N5"/>
    <mergeCell ref="O4:O5"/>
    <mergeCell ref="J6:L6"/>
    <mergeCell ref="M6:N6"/>
    <mergeCell ref="E7:F7"/>
    <mergeCell ref="E8:F8"/>
    <mergeCell ref="J7:L7"/>
    <mergeCell ref="M7:N7"/>
    <mergeCell ref="J8:L8"/>
    <mergeCell ref="M8:N8"/>
    <mergeCell ref="A4:A5"/>
    <mergeCell ref="G4:G5"/>
    <mergeCell ref="A3:G3"/>
    <mergeCell ref="E9:F9"/>
    <mergeCell ref="E4:F5"/>
    <mergeCell ref="B4:D5"/>
    <mergeCell ref="B6:D6"/>
    <mergeCell ref="B7:D7"/>
    <mergeCell ref="B8:D8"/>
    <mergeCell ref="E6:F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0">
      <selection activeCell="G5" sqref="G5:J16"/>
    </sheetView>
  </sheetViews>
  <sheetFormatPr defaultColWidth="11.421875" defaultRowHeight="12.75"/>
  <cols>
    <col min="1" max="1" width="28.28125" style="0" customWidth="1"/>
    <col min="2" max="5" width="6.7109375" style="0" customWidth="1"/>
    <col min="6" max="6" width="11.140625" style="0" customWidth="1"/>
    <col min="7" max="10" width="6.7109375" style="0" customWidth="1"/>
    <col min="12" max="12" width="13.57421875" style="0" customWidth="1"/>
    <col min="13" max="13" width="14.8515625" style="0" customWidth="1"/>
  </cols>
  <sheetData>
    <row r="1" spans="1:13" ht="20.2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36.75" customHeight="1">
      <c r="A3" s="1"/>
      <c r="B3" s="67" t="s">
        <v>23</v>
      </c>
      <c r="C3" s="68"/>
      <c r="D3" s="68"/>
      <c r="E3" s="68"/>
      <c r="F3" s="69"/>
      <c r="G3" s="101" t="s">
        <v>16</v>
      </c>
      <c r="H3" s="102"/>
      <c r="I3" s="102"/>
      <c r="J3" s="103"/>
      <c r="K3" s="99" t="s">
        <v>44</v>
      </c>
      <c r="L3" s="104" t="s">
        <v>17</v>
      </c>
      <c r="M3" s="106" t="s">
        <v>24</v>
      </c>
    </row>
    <row r="4" spans="1:13" ht="24.75" customHeight="1">
      <c r="A4" s="2" t="s">
        <v>0</v>
      </c>
      <c r="B4" s="3" t="s">
        <v>5</v>
      </c>
      <c r="C4" s="3" t="s">
        <v>6</v>
      </c>
      <c r="D4" s="3" t="s">
        <v>7</v>
      </c>
      <c r="E4" s="3" t="s">
        <v>8</v>
      </c>
      <c r="F4" s="2" t="s">
        <v>15</v>
      </c>
      <c r="G4" s="3" t="s">
        <v>5</v>
      </c>
      <c r="H4" s="3" t="s">
        <v>6</v>
      </c>
      <c r="I4" s="3" t="s">
        <v>7</v>
      </c>
      <c r="J4" s="3" t="s">
        <v>8</v>
      </c>
      <c r="K4" s="100"/>
      <c r="L4" s="105"/>
      <c r="M4" s="107"/>
    </row>
    <row r="5" spans="1:13" ht="24.75" customHeight="1">
      <c r="A5" s="27" t="str">
        <f>PFMP1!A5</f>
        <v>ABC Louis</v>
      </c>
      <c r="B5" s="21"/>
      <c r="C5" s="21"/>
      <c r="D5" s="21"/>
      <c r="E5" s="21"/>
      <c r="F5" s="9" t="e">
        <f>(20*(B5+(2*C5)/3+(D5/3))/SUM(B5:E5))</f>
        <v>#DIV/0!</v>
      </c>
      <c r="G5" s="21"/>
      <c r="H5" s="21"/>
      <c r="I5" s="21"/>
      <c r="J5" s="21"/>
      <c r="K5" s="9" t="e">
        <f>(20*(G5+(2*H5)/3+(I5/3))/SUM(G5:J5))</f>
        <v>#DIV/0!</v>
      </c>
      <c r="L5" s="10" t="e">
        <f>'Bilan sous epreuve E3-1'!G10+'Note globale E3-1'!F5+'Note globale E3-1'!K5</f>
        <v>#DIV/0!</v>
      </c>
      <c r="M5" s="22" t="e">
        <f>L5/3</f>
        <v>#DIV/0!</v>
      </c>
    </row>
    <row r="6" spans="1:13" ht="24.75" customHeight="1">
      <c r="A6" s="27" t="str">
        <f>PFMP1!A6</f>
        <v>DEF Toto</v>
      </c>
      <c r="B6" s="21"/>
      <c r="C6" s="21"/>
      <c r="D6" s="21"/>
      <c r="E6" s="21"/>
      <c r="F6" s="9" t="e">
        <f aca="true" t="shared" si="0" ref="F6:F19">(20*(B6+(2*C6)/3+(D6/3))/SUM(B6:E6))</f>
        <v>#DIV/0!</v>
      </c>
      <c r="G6" s="21"/>
      <c r="H6" s="21"/>
      <c r="I6" s="21"/>
      <c r="J6" s="21"/>
      <c r="K6" s="9" t="e">
        <f aca="true" t="shared" si="1" ref="K6:K19">(10*(G6+(2*H6)/3+(I6/3))/SUM(G6:J6))</f>
        <v>#DIV/0!</v>
      </c>
      <c r="L6" s="10" t="e">
        <f>'Bilan sous epreuve E3-1'!O10+'Note globale E3-1'!F6+'Note globale E3-1'!K6</f>
        <v>#VALUE!</v>
      </c>
      <c r="M6" s="9" t="e">
        <f aca="true" t="shared" si="2" ref="M6:M19">L6/3</f>
        <v>#VALUE!</v>
      </c>
    </row>
    <row r="7" spans="1:13" ht="24.75" customHeight="1">
      <c r="A7" s="27" t="str">
        <f>PFMP1!A7</f>
        <v>RTY Karl</v>
      </c>
      <c r="B7" s="21"/>
      <c r="C7" s="21"/>
      <c r="D7" s="21"/>
      <c r="E7" s="21"/>
      <c r="F7" s="9" t="e">
        <f t="shared" si="0"/>
        <v>#DIV/0!</v>
      </c>
      <c r="G7" s="21"/>
      <c r="H7" s="21"/>
      <c r="I7" s="21"/>
      <c r="J7" s="21"/>
      <c r="K7" s="9" t="e">
        <f t="shared" si="1"/>
        <v>#DIV/0!</v>
      </c>
      <c r="L7" s="10" t="e">
        <f>'Bilan sous epreuve E3-1'!W10+'Note globale E3-1'!F7+'Note globale E3-1'!K7</f>
        <v>#VALUE!</v>
      </c>
      <c r="M7" s="9" t="e">
        <f t="shared" si="2"/>
        <v>#VALUE!</v>
      </c>
    </row>
    <row r="8" spans="1:13" ht="24.75" customHeight="1">
      <c r="A8" s="27" t="str">
        <f>PFMP1!A8</f>
        <v>GHJ Marc</v>
      </c>
      <c r="B8" s="21"/>
      <c r="C8" s="21"/>
      <c r="D8" s="21"/>
      <c r="E8" s="21"/>
      <c r="F8" s="9" t="e">
        <f t="shared" si="0"/>
        <v>#DIV/0!</v>
      </c>
      <c r="G8" s="21"/>
      <c r="H8" s="21"/>
      <c r="I8" s="21"/>
      <c r="J8" s="21"/>
      <c r="K8" s="9" t="e">
        <f t="shared" si="1"/>
        <v>#DIV/0!</v>
      </c>
      <c r="L8" s="10" t="e">
        <f>'Bilan sous epreuve E3-1'!G22+'Note globale E3-1'!F8+'Note globale E3-1'!K8</f>
        <v>#DIV/0!</v>
      </c>
      <c r="M8" s="9" t="e">
        <f t="shared" si="2"/>
        <v>#DIV/0!</v>
      </c>
    </row>
    <row r="9" spans="1:13" ht="24.75" customHeight="1">
      <c r="A9" s="27" t="str">
        <f>PFMP1!A9</f>
        <v>JKL eric</v>
      </c>
      <c r="B9" s="21"/>
      <c r="C9" s="21"/>
      <c r="D9" s="21"/>
      <c r="E9" s="21"/>
      <c r="F9" s="9" t="e">
        <f t="shared" si="0"/>
        <v>#DIV/0!</v>
      </c>
      <c r="G9" s="21"/>
      <c r="H9" s="21"/>
      <c r="I9" s="21"/>
      <c r="J9" s="21"/>
      <c r="K9" s="9" t="e">
        <f t="shared" si="1"/>
        <v>#DIV/0!</v>
      </c>
      <c r="L9" s="10" t="e">
        <f>'Bilan sous epreuve E3-1'!O22+'Note globale E3-1'!F9+'Note globale E3-1'!K9</f>
        <v>#VALUE!</v>
      </c>
      <c r="M9" s="9" t="e">
        <f t="shared" si="2"/>
        <v>#VALUE!</v>
      </c>
    </row>
    <row r="10" spans="1:13" ht="24.75" customHeight="1">
      <c r="A10" s="27" t="str">
        <f>PFMP1!A10</f>
        <v>HYU Michel</v>
      </c>
      <c r="B10" s="21"/>
      <c r="C10" s="21"/>
      <c r="D10" s="21"/>
      <c r="E10" s="21"/>
      <c r="F10" s="9" t="e">
        <f t="shared" si="0"/>
        <v>#DIV/0!</v>
      </c>
      <c r="G10" s="21"/>
      <c r="H10" s="21"/>
      <c r="I10" s="21"/>
      <c r="J10" s="21"/>
      <c r="K10" s="9" t="e">
        <f t="shared" si="1"/>
        <v>#DIV/0!</v>
      </c>
      <c r="L10" s="10" t="e">
        <f>'Bilan sous epreuve E3-1'!W22+'Note globale E3-1'!F10+'Note globale E3-1'!K10</f>
        <v>#VALUE!</v>
      </c>
      <c r="M10" s="9" t="e">
        <f t="shared" si="2"/>
        <v>#VALUE!</v>
      </c>
    </row>
    <row r="11" spans="1:13" ht="24.75" customHeight="1">
      <c r="A11" s="27" t="str">
        <f>PFMP1!A11</f>
        <v>Loi Hugo</v>
      </c>
      <c r="B11" s="21"/>
      <c r="C11" s="21"/>
      <c r="D11" s="21"/>
      <c r="E11" s="21"/>
      <c r="F11" s="9" t="e">
        <f t="shared" si="0"/>
        <v>#DIV/0!</v>
      </c>
      <c r="G11" s="21"/>
      <c r="H11" s="21"/>
      <c r="I11" s="21"/>
      <c r="J11" s="21"/>
      <c r="K11" s="9" t="e">
        <f t="shared" si="1"/>
        <v>#DIV/0!</v>
      </c>
      <c r="L11" s="10" t="e">
        <f>'Bilan sous epreuve E3-1'!G32+'Note globale E3-1'!F11+'Note globale E3-1'!K11</f>
        <v>#DIV/0!</v>
      </c>
      <c r="M11" s="9" t="e">
        <f t="shared" si="2"/>
        <v>#DIV/0!</v>
      </c>
    </row>
    <row r="12" spans="1:13" ht="24.75" customHeight="1">
      <c r="A12" s="27" t="str">
        <f>PFMP1!A12</f>
        <v>MOPI Robert</v>
      </c>
      <c r="B12" s="21"/>
      <c r="C12" s="21"/>
      <c r="D12" s="21"/>
      <c r="E12" s="21"/>
      <c r="F12" s="9" t="e">
        <f t="shared" si="0"/>
        <v>#DIV/0!</v>
      </c>
      <c r="G12" s="21"/>
      <c r="H12" s="21"/>
      <c r="I12" s="21"/>
      <c r="J12" s="21"/>
      <c r="K12" s="9" t="e">
        <f t="shared" si="1"/>
        <v>#DIV/0!</v>
      </c>
      <c r="L12" s="10" t="e">
        <f>'Bilan sous epreuve E3-1'!O32+'Note globale E3-1'!F12+'Note globale E3-1'!K12</f>
        <v>#VALUE!</v>
      </c>
      <c r="M12" s="9" t="e">
        <f t="shared" si="2"/>
        <v>#VALUE!</v>
      </c>
    </row>
    <row r="13" spans="1:13" ht="24.75" customHeight="1">
      <c r="A13" s="27" t="str">
        <f>PFMP1!A13</f>
        <v>CHU Gérard</v>
      </c>
      <c r="B13" s="21"/>
      <c r="C13" s="21"/>
      <c r="D13" s="21"/>
      <c r="E13" s="21"/>
      <c r="F13" s="9" t="e">
        <f t="shared" si="0"/>
        <v>#DIV/0!</v>
      </c>
      <c r="G13" s="21"/>
      <c r="H13" s="21"/>
      <c r="I13" s="21"/>
      <c r="J13" s="21"/>
      <c r="K13" s="9" t="e">
        <f t="shared" si="1"/>
        <v>#DIV/0!</v>
      </c>
      <c r="L13" s="10" t="e">
        <f>'Bilan sous epreuve E3-1'!W32+'Note globale E3-1'!F13+'Note globale E3-1'!K13</f>
        <v>#VALUE!</v>
      </c>
      <c r="M13" s="9" t="e">
        <f t="shared" si="2"/>
        <v>#VALUE!</v>
      </c>
    </row>
    <row r="14" spans="1:13" ht="24.75" customHeight="1">
      <c r="A14" s="27" t="str">
        <f>PFMP1!A14</f>
        <v>HVFG Luc</v>
      </c>
      <c r="B14" s="21"/>
      <c r="C14" s="21"/>
      <c r="D14" s="21"/>
      <c r="E14" s="21"/>
      <c r="F14" s="9" t="e">
        <f t="shared" si="0"/>
        <v>#DIV/0!</v>
      </c>
      <c r="G14" s="21"/>
      <c r="H14" s="21"/>
      <c r="I14" s="21"/>
      <c r="J14" s="21"/>
      <c r="K14" s="9" t="e">
        <f t="shared" si="1"/>
        <v>#DIV/0!</v>
      </c>
      <c r="L14" s="10" t="e">
        <f>'Bilan sous epreuve E3-1'!G43+'Note globale E3-1'!F14+'Note globale E3-1'!K14</f>
        <v>#DIV/0!</v>
      </c>
      <c r="M14" s="9" t="e">
        <f t="shared" si="2"/>
        <v>#DIV/0!</v>
      </c>
    </row>
    <row r="15" spans="1:13" ht="24.75" customHeight="1">
      <c r="A15" s="27" t="str">
        <f>PFMP1!A15</f>
        <v>BGU Leila</v>
      </c>
      <c r="B15" s="21"/>
      <c r="C15" s="21"/>
      <c r="D15" s="21"/>
      <c r="E15" s="21"/>
      <c r="F15" s="9" t="e">
        <f t="shared" si="0"/>
        <v>#DIV/0!</v>
      </c>
      <c r="G15" s="21"/>
      <c r="H15" s="21"/>
      <c r="I15" s="21"/>
      <c r="J15" s="21"/>
      <c r="K15" s="9" t="e">
        <f t="shared" si="1"/>
        <v>#DIV/0!</v>
      </c>
      <c r="L15" s="10" t="e">
        <f>'Bilan sous epreuve E3-1'!O43+'Note globale E3-1'!F15+'Note globale E3-1'!K15</f>
        <v>#VALUE!</v>
      </c>
      <c r="M15" s="9" t="e">
        <f t="shared" si="2"/>
        <v>#VALUE!</v>
      </c>
    </row>
    <row r="16" spans="1:13" ht="24.75" customHeight="1">
      <c r="A16" s="27" t="str">
        <f>PFMP1!A16</f>
        <v>GYU Chebaca</v>
      </c>
      <c r="B16" s="21"/>
      <c r="C16" s="21"/>
      <c r="D16" s="21"/>
      <c r="E16" s="21"/>
      <c r="F16" s="9" t="e">
        <f t="shared" si="0"/>
        <v>#DIV/0!</v>
      </c>
      <c r="G16" s="21"/>
      <c r="H16" s="21"/>
      <c r="I16" s="21"/>
      <c r="J16" s="21"/>
      <c r="K16" s="9" t="e">
        <f t="shared" si="1"/>
        <v>#DIV/0!</v>
      </c>
      <c r="L16" s="10" t="e">
        <f>'Bilan sous epreuve E3-1'!W43+'Note globale E3-1'!F16+'Note globale E3-1'!K16</f>
        <v>#VALUE!</v>
      </c>
      <c r="M16" s="9" t="e">
        <f t="shared" si="2"/>
        <v>#VALUE!</v>
      </c>
    </row>
    <row r="17" spans="1:13" ht="24.75" customHeight="1">
      <c r="A17" s="27" t="str">
        <f>PFMP1!A17</f>
        <v>OPM  Yann</v>
      </c>
      <c r="B17" s="21"/>
      <c r="C17" s="21"/>
      <c r="D17" s="21"/>
      <c r="E17" s="21"/>
      <c r="F17" s="9" t="e">
        <f t="shared" si="0"/>
        <v>#DIV/0!</v>
      </c>
      <c r="G17" s="21"/>
      <c r="H17" s="21"/>
      <c r="I17" s="21"/>
      <c r="J17" s="21"/>
      <c r="K17" s="9" t="e">
        <f t="shared" si="1"/>
        <v>#DIV/0!</v>
      </c>
      <c r="L17" s="10" t="e">
        <f>'Bilan sous epreuve E3-1'!O30+'Note globale E3-1'!F17+'Note globale E3-1'!K17</f>
        <v>#VALUE!</v>
      </c>
      <c r="M17" s="9" t="e">
        <f t="shared" si="2"/>
        <v>#VALUE!</v>
      </c>
    </row>
    <row r="18" spans="1:13" ht="24.75" customHeight="1">
      <c r="A18" s="27" t="str">
        <f>PFMP1!A18</f>
        <v>KIO Paul</v>
      </c>
      <c r="B18" s="21"/>
      <c r="C18" s="21"/>
      <c r="D18" s="21"/>
      <c r="E18" s="21"/>
      <c r="F18" s="9" t="e">
        <f t="shared" si="0"/>
        <v>#DIV/0!</v>
      </c>
      <c r="G18" s="21"/>
      <c r="H18" s="21"/>
      <c r="I18" s="21"/>
      <c r="J18" s="21"/>
      <c r="K18" s="9" t="e">
        <f t="shared" si="1"/>
        <v>#DIV/0!</v>
      </c>
      <c r="L18" s="10" t="e">
        <f>'Bilan sous epreuve E3-1'!O31+'Note globale E3-1'!F18+'Note globale E3-1'!K18</f>
        <v>#VALUE!</v>
      </c>
      <c r="M18" s="9" t="e">
        <f t="shared" si="2"/>
        <v>#VALUE!</v>
      </c>
    </row>
    <row r="19" spans="1:13" ht="24.75" customHeight="1">
      <c r="A19" s="27" t="str">
        <f>PFMP1!A19</f>
        <v>MLK Nick</v>
      </c>
      <c r="B19" s="21"/>
      <c r="C19" s="21"/>
      <c r="D19" s="21"/>
      <c r="E19" s="21"/>
      <c r="F19" s="9" t="e">
        <f t="shared" si="0"/>
        <v>#DIV/0!</v>
      </c>
      <c r="G19" s="21"/>
      <c r="H19" s="21"/>
      <c r="I19" s="21"/>
      <c r="J19" s="21"/>
      <c r="K19" s="9" t="e">
        <f t="shared" si="1"/>
        <v>#DIV/0!</v>
      </c>
      <c r="L19" s="10" t="e">
        <f>#REF!+'Note globale E3-1'!F19+'Note globale E3-1'!K19</f>
        <v>#REF!</v>
      </c>
      <c r="M19" s="9" t="e">
        <f t="shared" si="2"/>
        <v>#REF!</v>
      </c>
    </row>
  </sheetData>
  <sheetProtection/>
  <mergeCells count="6">
    <mergeCell ref="A1:M1"/>
    <mergeCell ref="K3:K4"/>
    <mergeCell ref="B3:F3"/>
    <mergeCell ref="G3:J3"/>
    <mergeCell ref="L3:L4"/>
    <mergeCell ref="M3:M4"/>
  </mergeCells>
  <printOptions/>
  <pageMargins left="0.46" right="0.7874015748031497" top="0.5905511811023623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8">
      <selection activeCell="B5" sqref="B5:E16"/>
    </sheetView>
  </sheetViews>
  <sheetFormatPr defaultColWidth="11.421875" defaultRowHeight="12.75"/>
  <cols>
    <col min="1" max="1" width="32.140625" style="0" customWidth="1"/>
    <col min="6" max="6" width="14.140625" style="0" customWidth="1"/>
    <col min="7" max="7" width="13.140625" style="20" customWidth="1"/>
    <col min="8" max="13" width="11.421875" style="8" customWidth="1"/>
  </cols>
  <sheetData>
    <row r="1" spans="1:11" ht="30.75" customHeight="1">
      <c r="A1" s="5" t="s">
        <v>19</v>
      </c>
      <c r="B1" s="1"/>
      <c r="C1" s="1"/>
      <c r="D1" s="1"/>
      <c r="E1" s="1"/>
      <c r="F1" s="1"/>
      <c r="H1" s="11"/>
      <c r="I1" s="11"/>
      <c r="J1" s="11"/>
      <c r="K1" s="11"/>
    </row>
    <row r="2" spans="1:11" ht="18.75">
      <c r="A2" s="1"/>
      <c r="B2" s="1"/>
      <c r="C2" s="1"/>
      <c r="D2" s="1"/>
      <c r="E2" s="1"/>
      <c r="F2" s="1"/>
      <c r="H2" s="11"/>
      <c r="I2" s="11"/>
      <c r="J2" s="11"/>
      <c r="K2" s="11"/>
    </row>
    <row r="3" spans="1:12" ht="28.5" customHeight="1">
      <c r="A3" s="1"/>
      <c r="B3" s="110" t="s">
        <v>20</v>
      </c>
      <c r="C3" s="111"/>
      <c r="D3" s="111"/>
      <c r="E3" s="111"/>
      <c r="F3" s="111"/>
      <c r="G3" s="112"/>
      <c r="H3" s="19"/>
      <c r="I3" s="19"/>
      <c r="J3" s="19"/>
      <c r="K3" s="11"/>
      <c r="L3" s="108"/>
    </row>
    <row r="4" spans="1:13" ht="24.75" customHeight="1">
      <c r="A4" s="2" t="s">
        <v>0</v>
      </c>
      <c r="B4" s="3" t="s">
        <v>5</v>
      </c>
      <c r="C4" s="3" t="s">
        <v>6</v>
      </c>
      <c r="D4" s="3" t="s">
        <v>7</v>
      </c>
      <c r="E4" s="3" t="s">
        <v>8</v>
      </c>
      <c r="F4" s="2" t="s">
        <v>15</v>
      </c>
      <c r="G4" s="7" t="s">
        <v>14</v>
      </c>
      <c r="H4" s="12"/>
      <c r="I4" s="12"/>
      <c r="J4" s="12"/>
      <c r="K4" s="13"/>
      <c r="L4" s="109"/>
      <c r="M4" s="14"/>
    </row>
    <row r="5" spans="1:13" ht="24.75" customHeight="1">
      <c r="A5" s="27" t="str">
        <f>PFMP1!A5</f>
        <v>ABC Louis</v>
      </c>
      <c r="B5" s="21"/>
      <c r="C5" s="21"/>
      <c r="D5" s="21"/>
      <c r="E5" s="21"/>
      <c r="F5" s="9" t="e">
        <f>(20*(B5+(2*C5)/3+(D5/3))/SUM(B5:E5))</f>
        <v>#DIV/0!</v>
      </c>
      <c r="G5" s="10" t="e">
        <f>F5*1.5</f>
        <v>#DIV/0!</v>
      </c>
      <c r="H5" s="15"/>
      <c r="I5" s="15"/>
      <c r="J5" s="15"/>
      <c r="K5" s="16"/>
      <c r="L5" s="17"/>
      <c r="M5" s="16"/>
    </row>
    <row r="6" spans="1:12" ht="24.75" customHeight="1">
      <c r="A6" s="27" t="str">
        <f>PFMP1!A6</f>
        <v>DEF Toto</v>
      </c>
      <c r="B6" s="21"/>
      <c r="C6" s="21"/>
      <c r="D6" s="21"/>
      <c r="E6" s="21"/>
      <c r="F6" s="9" t="e">
        <f aca="true" t="shared" si="0" ref="F6:F19">(20*(B6+(2*C6)/3+(D6/3))/SUM(B6:E6))</f>
        <v>#DIV/0!</v>
      </c>
      <c r="G6" s="10" t="e">
        <f aca="true" t="shared" si="1" ref="G6:G19">F6*1.5</f>
        <v>#DIV/0!</v>
      </c>
      <c r="H6" s="15"/>
      <c r="I6" s="15"/>
      <c r="J6" s="15"/>
      <c r="K6" s="13"/>
      <c r="L6" s="18"/>
    </row>
    <row r="7" spans="1:12" ht="24.75" customHeight="1">
      <c r="A7" s="27" t="str">
        <f>PFMP1!A7</f>
        <v>RTY Karl</v>
      </c>
      <c r="B7" s="21"/>
      <c r="C7" s="21"/>
      <c r="D7" s="21"/>
      <c r="E7" s="21"/>
      <c r="F7" s="9" t="e">
        <f t="shared" si="0"/>
        <v>#DIV/0!</v>
      </c>
      <c r="G7" s="10" t="e">
        <f t="shared" si="1"/>
        <v>#DIV/0!</v>
      </c>
      <c r="H7" s="15"/>
      <c r="I7" s="15"/>
      <c r="J7" s="15"/>
      <c r="K7" s="13"/>
      <c r="L7" s="18"/>
    </row>
    <row r="8" spans="1:12" ht="24.75" customHeight="1">
      <c r="A8" s="27" t="str">
        <f>PFMP1!A8</f>
        <v>GHJ Marc</v>
      </c>
      <c r="B8" s="21"/>
      <c r="C8" s="21"/>
      <c r="D8" s="21"/>
      <c r="E8" s="21"/>
      <c r="F8" s="9" t="e">
        <f t="shared" si="0"/>
        <v>#DIV/0!</v>
      </c>
      <c r="G8" s="10" t="e">
        <f t="shared" si="1"/>
        <v>#DIV/0!</v>
      </c>
      <c r="H8" s="15"/>
      <c r="I8" s="15"/>
      <c r="J8" s="15"/>
      <c r="K8" s="13"/>
      <c r="L8" s="18"/>
    </row>
    <row r="9" spans="1:12" ht="24.75" customHeight="1">
      <c r="A9" s="27" t="str">
        <f>PFMP1!A9</f>
        <v>JKL eric</v>
      </c>
      <c r="B9" s="21"/>
      <c r="C9" s="21"/>
      <c r="D9" s="21"/>
      <c r="E9" s="21"/>
      <c r="F9" s="9" t="e">
        <f t="shared" si="0"/>
        <v>#DIV/0!</v>
      </c>
      <c r="G9" s="10" t="e">
        <f t="shared" si="1"/>
        <v>#DIV/0!</v>
      </c>
      <c r="H9" s="15"/>
      <c r="I9" s="15"/>
      <c r="J9" s="15"/>
      <c r="K9" s="13"/>
      <c r="L9" s="18"/>
    </row>
    <row r="10" spans="1:12" ht="24.75" customHeight="1">
      <c r="A10" s="27" t="str">
        <f>PFMP1!A10</f>
        <v>HYU Michel</v>
      </c>
      <c r="B10" s="21"/>
      <c r="C10" s="21"/>
      <c r="D10" s="21"/>
      <c r="E10" s="21"/>
      <c r="F10" s="9" t="e">
        <f t="shared" si="0"/>
        <v>#DIV/0!</v>
      </c>
      <c r="G10" s="10" t="e">
        <f t="shared" si="1"/>
        <v>#DIV/0!</v>
      </c>
      <c r="H10" s="15"/>
      <c r="I10" s="15"/>
      <c r="J10" s="15"/>
      <c r="K10" s="13"/>
      <c r="L10" s="18"/>
    </row>
    <row r="11" spans="1:12" ht="24.75" customHeight="1">
      <c r="A11" s="27" t="str">
        <f>PFMP1!A11</f>
        <v>Loi Hugo</v>
      </c>
      <c r="B11" s="21"/>
      <c r="C11" s="21"/>
      <c r="D11" s="21"/>
      <c r="E11" s="21"/>
      <c r="F11" s="9" t="e">
        <f t="shared" si="0"/>
        <v>#DIV/0!</v>
      </c>
      <c r="G11" s="10" t="e">
        <f t="shared" si="1"/>
        <v>#DIV/0!</v>
      </c>
      <c r="H11" s="15"/>
      <c r="I11" s="15"/>
      <c r="J11" s="15"/>
      <c r="K11" s="13"/>
      <c r="L11" s="18"/>
    </row>
    <row r="12" spans="1:12" ht="24.75" customHeight="1">
      <c r="A12" s="27" t="str">
        <f>PFMP1!A12</f>
        <v>MOPI Robert</v>
      </c>
      <c r="B12" s="21"/>
      <c r="C12" s="21"/>
      <c r="D12" s="21"/>
      <c r="E12" s="21"/>
      <c r="F12" s="9" t="e">
        <f t="shared" si="0"/>
        <v>#DIV/0!</v>
      </c>
      <c r="G12" s="10" t="e">
        <f t="shared" si="1"/>
        <v>#DIV/0!</v>
      </c>
      <c r="H12" s="15"/>
      <c r="I12" s="15"/>
      <c r="J12" s="15"/>
      <c r="K12" s="13"/>
      <c r="L12" s="18"/>
    </row>
    <row r="13" spans="1:12" ht="24.75" customHeight="1">
      <c r="A13" s="27" t="str">
        <f>PFMP1!A13</f>
        <v>CHU Gérard</v>
      </c>
      <c r="B13" s="21"/>
      <c r="C13" s="21"/>
      <c r="D13" s="21"/>
      <c r="E13" s="21"/>
      <c r="F13" s="9" t="e">
        <f t="shared" si="0"/>
        <v>#DIV/0!</v>
      </c>
      <c r="G13" s="10" t="e">
        <f t="shared" si="1"/>
        <v>#DIV/0!</v>
      </c>
      <c r="H13" s="15"/>
      <c r="I13" s="15"/>
      <c r="J13" s="15"/>
      <c r="K13" s="13"/>
      <c r="L13" s="18"/>
    </row>
    <row r="14" spans="1:12" ht="24.75" customHeight="1">
      <c r="A14" s="27" t="str">
        <f>PFMP1!A14</f>
        <v>HVFG Luc</v>
      </c>
      <c r="B14" s="21"/>
      <c r="C14" s="21"/>
      <c r="D14" s="21"/>
      <c r="E14" s="21"/>
      <c r="F14" s="9" t="e">
        <f t="shared" si="0"/>
        <v>#DIV/0!</v>
      </c>
      <c r="G14" s="10" t="e">
        <f t="shared" si="1"/>
        <v>#DIV/0!</v>
      </c>
      <c r="H14" s="15"/>
      <c r="I14" s="15"/>
      <c r="J14" s="15"/>
      <c r="K14" s="13"/>
      <c r="L14" s="18"/>
    </row>
    <row r="15" spans="1:12" ht="24.75" customHeight="1">
      <c r="A15" s="27" t="str">
        <f>PFMP1!A15</f>
        <v>BGU Leila</v>
      </c>
      <c r="B15" s="21"/>
      <c r="C15" s="21"/>
      <c r="D15" s="21"/>
      <c r="E15" s="21"/>
      <c r="F15" s="9" t="e">
        <f t="shared" si="0"/>
        <v>#DIV/0!</v>
      </c>
      <c r="G15" s="10" t="e">
        <f t="shared" si="1"/>
        <v>#DIV/0!</v>
      </c>
      <c r="H15" s="15"/>
      <c r="I15" s="15"/>
      <c r="J15" s="15"/>
      <c r="K15" s="13"/>
      <c r="L15" s="18"/>
    </row>
    <row r="16" spans="1:12" ht="24.75" customHeight="1">
      <c r="A16" s="27" t="str">
        <f>PFMP1!A16</f>
        <v>GYU Chebaca</v>
      </c>
      <c r="B16" s="21"/>
      <c r="C16" s="21"/>
      <c r="D16" s="21"/>
      <c r="E16" s="21"/>
      <c r="F16" s="9" t="e">
        <f t="shared" si="0"/>
        <v>#DIV/0!</v>
      </c>
      <c r="G16" s="10" t="e">
        <f t="shared" si="1"/>
        <v>#DIV/0!</v>
      </c>
      <c r="H16" s="15"/>
      <c r="I16" s="15"/>
      <c r="J16" s="15"/>
      <c r="K16" s="13"/>
      <c r="L16" s="18"/>
    </row>
    <row r="17" spans="1:12" ht="24.75" customHeight="1">
      <c r="A17" s="27" t="str">
        <f>PFMP1!A17</f>
        <v>OPM  Yann</v>
      </c>
      <c r="B17" s="21"/>
      <c r="C17" s="21"/>
      <c r="D17" s="21"/>
      <c r="E17" s="21"/>
      <c r="F17" s="9" t="e">
        <f t="shared" si="0"/>
        <v>#DIV/0!</v>
      </c>
      <c r="G17" s="10" t="e">
        <f t="shared" si="1"/>
        <v>#DIV/0!</v>
      </c>
      <c r="H17" s="15"/>
      <c r="I17" s="15"/>
      <c r="J17" s="15"/>
      <c r="K17" s="13"/>
      <c r="L17" s="18"/>
    </row>
    <row r="18" spans="1:12" ht="24.75" customHeight="1">
      <c r="A18" s="27" t="str">
        <f>PFMP1!A18</f>
        <v>KIO Paul</v>
      </c>
      <c r="B18" s="21"/>
      <c r="C18" s="21"/>
      <c r="D18" s="21"/>
      <c r="E18" s="21"/>
      <c r="F18" s="9" t="e">
        <f t="shared" si="0"/>
        <v>#DIV/0!</v>
      </c>
      <c r="G18" s="10" t="e">
        <f t="shared" si="1"/>
        <v>#DIV/0!</v>
      </c>
      <c r="H18" s="15"/>
      <c r="I18" s="15"/>
      <c r="J18" s="15"/>
      <c r="K18" s="13"/>
      <c r="L18" s="18"/>
    </row>
    <row r="19" spans="1:12" ht="24.75" customHeight="1">
      <c r="A19" s="27" t="str">
        <f>PFMP1!A19</f>
        <v>MLK Nick</v>
      </c>
      <c r="B19" s="21"/>
      <c r="C19" s="21"/>
      <c r="D19" s="21"/>
      <c r="E19" s="21"/>
      <c r="F19" s="9" t="e">
        <f t="shared" si="0"/>
        <v>#DIV/0!</v>
      </c>
      <c r="G19" s="10" t="e">
        <f t="shared" si="1"/>
        <v>#DIV/0!</v>
      </c>
      <c r="H19" s="15"/>
      <c r="I19" s="15"/>
      <c r="J19" s="15"/>
      <c r="K19" s="13"/>
      <c r="L19" s="18"/>
    </row>
  </sheetData>
  <sheetProtection/>
  <mergeCells count="2">
    <mergeCell ref="L3:L4"/>
    <mergeCell ref="B3:G3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B5" sqref="B5:E16"/>
    </sheetView>
  </sheetViews>
  <sheetFormatPr defaultColWidth="11.421875" defaultRowHeight="12.75"/>
  <cols>
    <col min="1" max="1" width="33.140625" style="0" customWidth="1"/>
    <col min="5" max="5" width="11.28125" style="0" customWidth="1"/>
    <col min="6" max="6" width="13.28125" style="0" customWidth="1"/>
    <col min="7" max="7" width="13.8515625" style="0" customWidth="1"/>
  </cols>
  <sheetData>
    <row r="1" spans="1:7" ht="33.75" customHeight="1">
      <c r="A1" s="5" t="s">
        <v>45</v>
      </c>
      <c r="B1" s="1"/>
      <c r="C1" s="1"/>
      <c r="D1" s="1"/>
      <c r="E1" s="1"/>
      <c r="F1" s="1"/>
      <c r="G1" s="20"/>
    </row>
    <row r="2" spans="1:7" ht="18.75">
      <c r="A2" s="1"/>
      <c r="B2" s="1"/>
      <c r="C2" s="1"/>
      <c r="D2" s="1"/>
      <c r="E2" s="1"/>
      <c r="F2" s="1"/>
      <c r="G2" s="20"/>
    </row>
    <row r="3" spans="1:7" ht="24.75" customHeight="1">
      <c r="A3" s="1"/>
      <c r="B3" s="110" t="s">
        <v>20</v>
      </c>
      <c r="C3" s="111"/>
      <c r="D3" s="111"/>
      <c r="E3" s="111"/>
      <c r="F3" s="111"/>
      <c r="G3" s="112"/>
    </row>
    <row r="4" spans="1:7" ht="24.75" customHeight="1">
      <c r="A4" s="2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9" t="s">
        <v>15</v>
      </c>
      <c r="G4" s="10" t="s">
        <v>14</v>
      </c>
    </row>
    <row r="5" spans="1:7" ht="24.75" customHeight="1">
      <c r="A5" s="27" t="str">
        <f>PFMP1!A5</f>
        <v>ABC Louis</v>
      </c>
      <c r="B5" s="21"/>
      <c r="C5" s="21"/>
      <c r="D5" s="21"/>
      <c r="E5" s="21"/>
      <c r="F5" s="9" t="e">
        <f>(20*(B5+(2*C5)/3+(D5/3))/SUM(B5:E5))</f>
        <v>#DIV/0!</v>
      </c>
      <c r="G5" s="10" t="e">
        <f>F5*1.5</f>
        <v>#DIV/0!</v>
      </c>
    </row>
    <row r="6" spans="1:7" ht="24.75" customHeight="1">
      <c r="A6" s="27" t="str">
        <f>PFMP1!A6</f>
        <v>DEF Toto</v>
      </c>
      <c r="B6" s="21"/>
      <c r="C6" s="21"/>
      <c r="D6" s="21"/>
      <c r="E6" s="21"/>
      <c r="F6" s="9" t="e">
        <f aca="true" t="shared" si="0" ref="F6:F19">(20*(B6+(2*C6)/3+(D6/3))/SUM(B6:E6))</f>
        <v>#DIV/0!</v>
      </c>
      <c r="G6" s="10" t="e">
        <f aca="true" t="shared" si="1" ref="G6:G19">F6*1.5</f>
        <v>#DIV/0!</v>
      </c>
    </row>
    <row r="7" spans="1:7" ht="24.75" customHeight="1">
      <c r="A7" s="27" t="str">
        <f>PFMP1!A7</f>
        <v>RTY Karl</v>
      </c>
      <c r="B7" s="21"/>
      <c r="C7" s="21"/>
      <c r="D7" s="21"/>
      <c r="E7" s="21"/>
      <c r="F7" s="9" t="e">
        <f t="shared" si="0"/>
        <v>#DIV/0!</v>
      </c>
      <c r="G7" s="10" t="e">
        <f t="shared" si="1"/>
        <v>#DIV/0!</v>
      </c>
    </row>
    <row r="8" spans="1:7" ht="24.75" customHeight="1">
      <c r="A8" s="27" t="str">
        <f>PFMP1!A8</f>
        <v>GHJ Marc</v>
      </c>
      <c r="B8" s="21"/>
      <c r="C8" s="21"/>
      <c r="D8" s="21"/>
      <c r="E8" s="21"/>
      <c r="F8" s="9" t="e">
        <f t="shared" si="0"/>
        <v>#DIV/0!</v>
      </c>
      <c r="G8" s="10" t="e">
        <f t="shared" si="1"/>
        <v>#DIV/0!</v>
      </c>
    </row>
    <row r="9" spans="1:7" ht="24.75" customHeight="1">
      <c r="A9" s="27" t="str">
        <f>PFMP1!A9</f>
        <v>JKL eric</v>
      </c>
      <c r="B9" s="21"/>
      <c r="C9" s="21"/>
      <c r="D9" s="21"/>
      <c r="E9" s="21"/>
      <c r="F9" s="9" t="e">
        <f t="shared" si="0"/>
        <v>#DIV/0!</v>
      </c>
      <c r="G9" s="10" t="e">
        <f t="shared" si="1"/>
        <v>#DIV/0!</v>
      </c>
    </row>
    <row r="10" spans="1:7" ht="24.75" customHeight="1">
      <c r="A10" s="27" t="str">
        <f>PFMP1!A10</f>
        <v>HYU Michel</v>
      </c>
      <c r="B10" s="21"/>
      <c r="C10" s="21"/>
      <c r="D10" s="21"/>
      <c r="E10" s="21"/>
      <c r="F10" s="9" t="e">
        <f t="shared" si="0"/>
        <v>#DIV/0!</v>
      </c>
      <c r="G10" s="10" t="e">
        <f t="shared" si="1"/>
        <v>#DIV/0!</v>
      </c>
    </row>
    <row r="11" spans="1:7" ht="24.75" customHeight="1">
      <c r="A11" s="27" t="str">
        <f>PFMP1!A11</f>
        <v>Loi Hugo</v>
      </c>
      <c r="B11" s="21"/>
      <c r="C11" s="21"/>
      <c r="D11" s="21"/>
      <c r="E11" s="21"/>
      <c r="F11" s="9" t="e">
        <f t="shared" si="0"/>
        <v>#DIV/0!</v>
      </c>
      <c r="G11" s="10" t="e">
        <f t="shared" si="1"/>
        <v>#DIV/0!</v>
      </c>
    </row>
    <row r="12" spans="1:7" ht="24.75" customHeight="1">
      <c r="A12" s="27" t="str">
        <f>PFMP1!A12</f>
        <v>MOPI Robert</v>
      </c>
      <c r="B12" s="21"/>
      <c r="C12" s="21"/>
      <c r="D12" s="21"/>
      <c r="E12" s="21"/>
      <c r="F12" s="9" t="e">
        <f t="shared" si="0"/>
        <v>#DIV/0!</v>
      </c>
      <c r="G12" s="10" t="e">
        <f t="shared" si="1"/>
        <v>#DIV/0!</v>
      </c>
    </row>
    <row r="13" spans="1:7" ht="24.75" customHeight="1">
      <c r="A13" s="27" t="str">
        <f>PFMP1!A13</f>
        <v>CHU Gérard</v>
      </c>
      <c r="B13" s="21"/>
      <c r="C13" s="21"/>
      <c r="D13" s="21"/>
      <c r="E13" s="21"/>
      <c r="F13" s="9" t="e">
        <f t="shared" si="0"/>
        <v>#DIV/0!</v>
      </c>
      <c r="G13" s="10" t="e">
        <f t="shared" si="1"/>
        <v>#DIV/0!</v>
      </c>
    </row>
    <row r="14" spans="1:7" ht="24.75" customHeight="1">
      <c r="A14" s="27" t="str">
        <f>PFMP1!A14</f>
        <v>HVFG Luc</v>
      </c>
      <c r="B14" s="21"/>
      <c r="C14" s="21"/>
      <c r="D14" s="21"/>
      <c r="E14" s="21"/>
      <c r="F14" s="9" t="e">
        <f t="shared" si="0"/>
        <v>#DIV/0!</v>
      </c>
      <c r="G14" s="10" t="e">
        <f t="shared" si="1"/>
        <v>#DIV/0!</v>
      </c>
    </row>
    <row r="15" spans="1:7" ht="24.75" customHeight="1">
      <c r="A15" s="27" t="str">
        <f>PFMP1!A15</f>
        <v>BGU Leila</v>
      </c>
      <c r="B15" s="21"/>
      <c r="C15" s="21"/>
      <c r="D15" s="21"/>
      <c r="E15" s="21"/>
      <c r="F15" s="9" t="e">
        <f t="shared" si="0"/>
        <v>#DIV/0!</v>
      </c>
      <c r="G15" s="10" t="e">
        <f t="shared" si="1"/>
        <v>#DIV/0!</v>
      </c>
    </row>
    <row r="16" spans="1:7" ht="24.75" customHeight="1">
      <c r="A16" s="27" t="str">
        <f>PFMP1!A16</f>
        <v>GYU Chebaca</v>
      </c>
      <c r="B16" s="21"/>
      <c r="C16" s="21"/>
      <c r="D16" s="21"/>
      <c r="E16" s="21"/>
      <c r="F16" s="9" t="e">
        <f t="shared" si="0"/>
        <v>#DIV/0!</v>
      </c>
      <c r="G16" s="10" t="e">
        <f t="shared" si="1"/>
        <v>#DIV/0!</v>
      </c>
    </row>
    <row r="17" spans="1:7" ht="24.75" customHeight="1">
      <c r="A17" s="27" t="str">
        <f>PFMP1!A17</f>
        <v>OPM  Yann</v>
      </c>
      <c r="B17" s="21"/>
      <c r="C17" s="21"/>
      <c r="D17" s="21"/>
      <c r="E17" s="21"/>
      <c r="F17" s="9" t="e">
        <f t="shared" si="0"/>
        <v>#DIV/0!</v>
      </c>
      <c r="G17" s="10" t="e">
        <f t="shared" si="1"/>
        <v>#DIV/0!</v>
      </c>
    </row>
    <row r="18" spans="1:7" ht="24.75" customHeight="1">
      <c r="A18" s="27" t="str">
        <f>PFMP1!A18</f>
        <v>KIO Paul</v>
      </c>
      <c r="B18" s="21"/>
      <c r="C18" s="21"/>
      <c r="D18" s="21"/>
      <c r="E18" s="21"/>
      <c r="F18" s="9" t="e">
        <f t="shared" si="0"/>
        <v>#DIV/0!</v>
      </c>
      <c r="G18" s="10" t="e">
        <f t="shared" si="1"/>
        <v>#DIV/0!</v>
      </c>
    </row>
    <row r="19" spans="1:7" ht="24.75" customHeight="1">
      <c r="A19" s="27" t="str">
        <f>PFMP1!A19</f>
        <v>MLK Nick</v>
      </c>
      <c r="B19" s="21"/>
      <c r="C19" s="21"/>
      <c r="D19" s="21"/>
      <c r="E19" s="21"/>
      <c r="F19" s="9" t="e">
        <f t="shared" si="0"/>
        <v>#DIV/0!</v>
      </c>
      <c r="G19" s="10" t="e">
        <f t="shared" si="1"/>
        <v>#DIV/0!</v>
      </c>
    </row>
  </sheetData>
  <sheetProtection/>
  <mergeCells count="1">
    <mergeCell ref="B3:G3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2">
      <selection activeCell="A6" sqref="A6"/>
    </sheetView>
  </sheetViews>
  <sheetFormatPr defaultColWidth="11.421875" defaultRowHeight="12.75"/>
  <cols>
    <col min="1" max="1" width="34.140625" style="0" customWidth="1"/>
    <col min="6" max="7" width="14.28125" style="0" customWidth="1"/>
  </cols>
  <sheetData>
    <row r="1" spans="1:7" ht="34.5" customHeight="1">
      <c r="A1" s="5" t="s">
        <v>21</v>
      </c>
      <c r="B1" s="1"/>
      <c r="C1" s="1"/>
      <c r="D1" s="1"/>
      <c r="E1" s="1"/>
      <c r="F1" s="1"/>
      <c r="G1" s="20"/>
    </row>
    <row r="2" spans="1:7" ht="18.75">
      <c r="A2" s="1"/>
      <c r="B2" s="1"/>
      <c r="C2" s="1"/>
      <c r="D2" s="1"/>
      <c r="E2" s="1"/>
      <c r="F2" s="1"/>
      <c r="G2" s="20"/>
    </row>
    <row r="3" spans="1:7" ht="24.75" customHeight="1">
      <c r="A3" s="1"/>
      <c r="B3" s="110" t="s">
        <v>20</v>
      </c>
      <c r="C3" s="111"/>
      <c r="D3" s="111"/>
      <c r="E3" s="111"/>
      <c r="F3" s="111"/>
      <c r="G3" s="112"/>
    </row>
    <row r="4" spans="1:7" ht="24.75" customHeight="1">
      <c r="A4" s="2" t="s">
        <v>0</v>
      </c>
      <c r="B4" s="43" t="s">
        <v>5</v>
      </c>
      <c r="C4" s="43" t="s">
        <v>6</v>
      </c>
      <c r="D4" s="43" t="s">
        <v>7</v>
      </c>
      <c r="E4" s="43" t="s">
        <v>8</v>
      </c>
      <c r="F4" s="41" t="s">
        <v>15</v>
      </c>
      <c r="G4" s="42" t="s">
        <v>22</v>
      </c>
    </row>
    <row r="5" spans="1:7" ht="24.75" customHeight="1">
      <c r="A5" s="27" t="str">
        <f>PFMP1!A5</f>
        <v>ABC Louis</v>
      </c>
      <c r="B5" s="44"/>
      <c r="C5" s="44"/>
      <c r="D5" s="44"/>
      <c r="E5" s="44"/>
      <c r="F5" s="41" t="e">
        <f>(20*(B5+(2*C5)/3+(D5/3))/SUM(B5:E5))</f>
        <v>#DIV/0!</v>
      </c>
      <c r="G5" s="42" t="e">
        <f>F5*2</f>
        <v>#DIV/0!</v>
      </c>
    </row>
    <row r="6" spans="1:7" ht="24.75" customHeight="1">
      <c r="A6" s="27" t="str">
        <f>PFMP1!A6</f>
        <v>DEF Toto</v>
      </c>
      <c r="B6" s="44"/>
      <c r="C6" s="44"/>
      <c r="D6" s="44"/>
      <c r="E6" s="44"/>
      <c r="F6" s="41" t="e">
        <f aca="true" t="shared" si="0" ref="F6:F19">(20*(B6+(2*C6)/3+(D6/3))/SUM(B6:E6))</f>
        <v>#DIV/0!</v>
      </c>
      <c r="G6" s="42" t="e">
        <f aca="true" t="shared" si="1" ref="G6:G19">F6*2</f>
        <v>#DIV/0!</v>
      </c>
    </row>
    <row r="7" spans="1:7" ht="24.75" customHeight="1">
      <c r="A7" s="27" t="str">
        <f>PFMP1!A7</f>
        <v>RTY Karl</v>
      </c>
      <c r="B7" s="44"/>
      <c r="C7" s="44"/>
      <c r="D7" s="44"/>
      <c r="E7" s="44"/>
      <c r="F7" s="41" t="e">
        <f t="shared" si="0"/>
        <v>#DIV/0!</v>
      </c>
      <c r="G7" s="42" t="e">
        <f t="shared" si="1"/>
        <v>#DIV/0!</v>
      </c>
    </row>
    <row r="8" spans="1:7" ht="24.75" customHeight="1">
      <c r="A8" s="27" t="str">
        <f>PFMP1!A8</f>
        <v>GHJ Marc</v>
      </c>
      <c r="B8" s="44"/>
      <c r="C8" s="44"/>
      <c r="D8" s="44"/>
      <c r="E8" s="44"/>
      <c r="F8" s="41" t="e">
        <f t="shared" si="0"/>
        <v>#DIV/0!</v>
      </c>
      <c r="G8" s="42" t="e">
        <f t="shared" si="1"/>
        <v>#DIV/0!</v>
      </c>
    </row>
    <row r="9" spans="1:7" ht="24.75" customHeight="1">
      <c r="A9" s="27" t="str">
        <f>PFMP1!A9</f>
        <v>JKL eric</v>
      </c>
      <c r="B9" s="44"/>
      <c r="C9" s="44"/>
      <c r="D9" s="44"/>
      <c r="E9" s="44"/>
      <c r="F9" s="41" t="e">
        <f t="shared" si="0"/>
        <v>#DIV/0!</v>
      </c>
      <c r="G9" s="42" t="e">
        <f t="shared" si="1"/>
        <v>#DIV/0!</v>
      </c>
    </row>
    <row r="10" spans="1:7" ht="24.75" customHeight="1">
      <c r="A10" s="27" t="str">
        <f>PFMP1!A10</f>
        <v>HYU Michel</v>
      </c>
      <c r="B10" s="44"/>
      <c r="C10" s="44"/>
      <c r="D10" s="44"/>
      <c r="E10" s="44"/>
      <c r="F10" s="41" t="e">
        <f t="shared" si="0"/>
        <v>#DIV/0!</v>
      </c>
      <c r="G10" s="42" t="e">
        <f t="shared" si="1"/>
        <v>#DIV/0!</v>
      </c>
    </row>
    <row r="11" spans="1:7" ht="24.75" customHeight="1">
      <c r="A11" s="27" t="str">
        <f>PFMP1!A11</f>
        <v>Loi Hugo</v>
      </c>
      <c r="B11" s="44"/>
      <c r="C11" s="44"/>
      <c r="D11" s="44"/>
      <c r="E11" s="44"/>
      <c r="F11" s="41" t="e">
        <f t="shared" si="0"/>
        <v>#DIV/0!</v>
      </c>
      <c r="G11" s="42" t="e">
        <f t="shared" si="1"/>
        <v>#DIV/0!</v>
      </c>
    </row>
    <row r="12" spans="1:7" ht="24.75" customHeight="1">
      <c r="A12" s="27" t="str">
        <f>PFMP1!A12</f>
        <v>MOPI Robert</v>
      </c>
      <c r="B12" s="44"/>
      <c r="C12" s="44"/>
      <c r="D12" s="44"/>
      <c r="E12" s="44"/>
      <c r="F12" s="41" t="e">
        <f t="shared" si="0"/>
        <v>#DIV/0!</v>
      </c>
      <c r="G12" s="42" t="e">
        <f t="shared" si="1"/>
        <v>#DIV/0!</v>
      </c>
    </row>
    <row r="13" spans="1:7" ht="24.75" customHeight="1">
      <c r="A13" s="27" t="str">
        <f>PFMP1!A13</f>
        <v>CHU Gérard</v>
      </c>
      <c r="B13" s="44"/>
      <c r="C13" s="44"/>
      <c r="D13" s="44"/>
      <c r="E13" s="44"/>
      <c r="F13" s="41" t="e">
        <f t="shared" si="0"/>
        <v>#DIV/0!</v>
      </c>
      <c r="G13" s="42" t="e">
        <f t="shared" si="1"/>
        <v>#DIV/0!</v>
      </c>
    </row>
    <row r="14" spans="1:7" ht="24.75" customHeight="1">
      <c r="A14" s="27" t="str">
        <f>PFMP1!A14</f>
        <v>HVFG Luc</v>
      </c>
      <c r="B14" s="44"/>
      <c r="C14" s="44"/>
      <c r="D14" s="44"/>
      <c r="E14" s="44"/>
      <c r="F14" s="41" t="e">
        <f t="shared" si="0"/>
        <v>#DIV/0!</v>
      </c>
      <c r="G14" s="42" t="e">
        <f t="shared" si="1"/>
        <v>#DIV/0!</v>
      </c>
    </row>
    <row r="15" spans="1:7" ht="24.75" customHeight="1">
      <c r="A15" s="27" t="str">
        <f>PFMP1!A15</f>
        <v>BGU Leila</v>
      </c>
      <c r="B15" s="44"/>
      <c r="C15" s="44"/>
      <c r="D15" s="44"/>
      <c r="E15" s="44"/>
      <c r="F15" s="41" t="e">
        <f t="shared" si="0"/>
        <v>#DIV/0!</v>
      </c>
      <c r="G15" s="42" t="e">
        <f t="shared" si="1"/>
        <v>#DIV/0!</v>
      </c>
    </row>
    <row r="16" spans="1:7" ht="24.75" customHeight="1">
      <c r="A16" s="27" t="str">
        <f>PFMP1!A16</f>
        <v>GYU Chebaca</v>
      </c>
      <c r="B16" s="44"/>
      <c r="C16" s="44"/>
      <c r="D16" s="44"/>
      <c r="E16" s="44"/>
      <c r="F16" s="41" t="e">
        <f t="shared" si="0"/>
        <v>#DIV/0!</v>
      </c>
      <c r="G16" s="42" t="e">
        <f t="shared" si="1"/>
        <v>#DIV/0!</v>
      </c>
    </row>
    <row r="17" spans="1:7" ht="24.75" customHeight="1">
      <c r="A17" s="27" t="str">
        <f>PFMP1!A17</f>
        <v>OPM  Yann</v>
      </c>
      <c r="B17" s="44"/>
      <c r="C17" s="44"/>
      <c r="D17" s="44"/>
      <c r="E17" s="44"/>
      <c r="F17" s="41" t="e">
        <f t="shared" si="0"/>
        <v>#DIV/0!</v>
      </c>
      <c r="G17" s="42" t="e">
        <f t="shared" si="1"/>
        <v>#DIV/0!</v>
      </c>
    </row>
    <row r="18" spans="1:7" ht="24.75" customHeight="1">
      <c r="A18" s="27" t="str">
        <f>PFMP1!A18</f>
        <v>KIO Paul</v>
      </c>
      <c r="B18" s="44"/>
      <c r="C18" s="44"/>
      <c r="D18" s="44"/>
      <c r="E18" s="44"/>
      <c r="F18" s="41" t="e">
        <f t="shared" si="0"/>
        <v>#DIV/0!</v>
      </c>
      <c r="G18" s="42" t="e">
        <f t="shared" si="1"/>
        <v>#DIV/0!</v>
      </c>
    </row>
    <row r="19" spans="1:7" ht="24.75" customHeight="1">
      <c r="A19" s="27" t="str">
        <f>PFMP1!A19</f>
        <v>MLK Nick</v>
      </c>
      <c r="B19" s="44"/>
      <c r="C19" s="44"/>
      <c r="D19" s="44"/>
      <c r="E19" s="44"/>
      <c r="F19" s="41" t="e">
        <f t="shared" si="0"/>
        <v>#DIV/0!</v>
      </c>
      <c r="G19" s="42" t="e">
        <f t="shared" si="1"/>
        <v>#DIV/0!</v>
      </c>
    </row>
    <row r="20" spans="2:7" ht="12.75">
      <c r="B20" s="36"/>
      <c r="C20" s="36"/>
      <c r="D20" s="36"/>
      <c r="E20" s="36"/>
      <c r="F20" s="36"/>
      <c r="G20" s="36"/>
    </row>
  </sheetData>
  <sheetProtection/>
  <mergeCells count="1">
    <mergeCell ref="B3:G3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22">
      <selection activeCell="K28" sqref="K28"/>
    </sheetView>
  </sheetViews>
  <sheetFormatPr defaultColWidth="11.421875" defaultRowHeight="12.75"/>
  <sheetData>
    <row r="1" spans="1:19" s="31" customFormat="1" ht="47.25" customHeight="1" thickBot="1">
      <c r="A1" s="113" t="str">
        <f>PFMP1!A5</f>
        <v>ABC Louis</v>
      </c>
      <c r="B1" s="114"/>
      <c r="C1" s="115"/>
      <c r="E1" s="113" t="str">
        <f>PFMP1!A6</f>
        <v>DEF Toto</v>
      </c>
      <c r="F1" s="114"/>
      <c r="G1" s="115"/>
      <c r="I1" s="113" t="str">
        <f>PFMP1!A7</f>
        <v>RTY Karl</v>
      </c>
      <c r="J1" s="114"/>
      <c r="K1" s="115"/>
      <c r="M1" s="113" t="str">
        <f>PFMP1!A8</f>
        <v>GHJ Marc</v>
      </c>
      <c r="N1" s="114"/>
      <c r="O1" s="115"/>
      <c r="Q1" s="113" t="str">
        <f>PFMP1!A9</f>
        <v>JKL eric</v>
      </c>
      <c r="R1" s="114"/>
      <c r="S1" s="115"/>
    </row>
    <row r="2" spans="1:19" s="31" customFormat="1" ht="47.25" customHeight="1" thickBot="1">
      <c r="A2" s="45" t="s">
        <v>38</v>
      </c>
      <c r="B2" s="46" t="s">
        <v>13</v>
      </c>
      <c r="C2" s="66" t="s">
        <v>46</v>
      </c>
      <c r="E2" s="45" t="s">
        <v>38</v>
      </c>
      <c r="F2" s="46" t="s">
        <v>13</v>
      </c>
      <c r="G2" s="66" t="s">
        <v>46</v>
      </c>
      <c r="I2" s="45" t="s">
        <v>38</v>
      </c>
      <c r="J2" s="46" t="s">
        <v>13</v>
      </c>
      <c r="K2" s="66" t="s">
        <v>46</v>
      </c>
      <c r="M2" s="45" t="s">
        <v>38</v>
      </c>
      <c r="N2" s="46" t="s">
        <v>13</v>
      </c>
      <c r="O2" s="66" t="s">
        <v>46</v>
      </c>
      <c r="Q2" s="45" t="s">
        <v>38</v>
      </c>
      <c r="R2" s="46" t="s">
        <v>13</v>
      </c>
      <c r="S2" s="66" t="s">
        <v>46</v>
      </c>
    </row>
    <row r="3" spans="1:19" s="31" customFormat="1" ht="47.25" customHeight="1">
      <c r="A3" s="47" t="s">
        <v>25</v>
      </c>
      <c r="B3" s="23" t="e">
        <f>'Note globale E3-1'!M5</f>
        <v>#DIV/0!</v>
      </c>
      <c r="C3" s="24" t="e">
        <f>'Note globale E3-1'!L5</f>
        <v>#DIV/0!</v>
      </c>
      <c r="E3" s="47" t="s">
        <v>25</v>
      </c>
      <c r="F3" s="23" t="e">
        <f>'Note globale E3-1'!M6</f>
        <v>#VALUE!</v>
      </c>
      <c r="G3" s="24" t="e">
        <f>'Note globale E3-1'!L6</f>
        <v>#VALUE!</v>
      </c>
      <c r="I3" s="47" t="s">
        <v>25</v>
      </c>
      <c r="J3" s="23" t="e">
        <f>'Note globale E3-1'!M7</f>
        <v>#VALUE!</v>
      </c>
      <c r="K3" s="24" t="e">
        <f>'Note globale E3-1'!L7</f>
        <v>#VALUE!</v>
      </c>
      <c r="M3" s="47" t="s">
        <v>25</v>
      </c>
      <c r="N3" s="23" t="e">
        <f>'Note globale E3-1'!M8</f>
        <v>#DIV/0!</v>
      </c>
      <c r="O3" s="24" t="e">
        <f>'Note globale E3-1'!L8</f>
        <v>#DIV/0!</v>
      </c>
      <c r="Q3" s="47" t="s">
        <v>25</v>
      </c>
      <c r="R3" s="23" t="e">
        <f>'Note globale E3-1'!M9</f>
        <v>#VALUE!</v>
      </c>
      <c r="S3" s="24" t="e">
        <f>'Note globale E3-1'!L9</f>
        <v>#VALUE!</v>
      </c>
    </row>
    <row r="4" spans="1:19" s="31" customFormat="1" ht="47.25" customHeight="1">
      <c r="A4" s="47" t="s">
        <v>26</v>
      </c>
      <c r="B4" s="23" t="e">
        <f>'E3-2'!F5</f>
        <v>#DIV/0!</v>
      </c>
      <c r="C4" s="24" t="e">
        <f>'E3-2'!G5</f>
        <v>#DIV/0!</v>
      </c>
      <c r="E4" s="47" t="s">
        <v>26</v>
      </c>
      <c r="F4" s="23" t="e">
        <f>'E3-2'!F6</f>
        <v>#DIV/0!</v>
      </c>
      <c r="G4" s="24" t="e">
        <f>'E3-2'!G6</f>
        <v>#DIV/0!</v>
      </c>
      <c r="I4" s="47" t="s">
        <v>26</v>
      </c>
      <c r="J4" s="23" t="e">
        <f>'E3-2'!F7</f>
        <v>#DIV/0!</v>
      </c>
      <c r="K4" s="24" t="e">
        <f>'E3-2'!G7</f>
        <v>#DIV/0!</v>
      </c>
      <c r="M4" s="47" t="s">
        <v>26</v>
      </c>
      <c r="N4" s="23" t="e">
        <f>'E3-2'!F8</f>
        <v>#DIV/0!</v>
      </c>
      <c r="O4" s="24" t="e">
        <f>'E3-2'!G8</f>
        <v>#DIV/0!</v>
      </c>
      <c r="Q4" s="47" t="s">
        <v>26</v>
      </c>
      <c r="R4" s="23" t="e">
        <f>'E3-2'!F9</f>
        <v>#DIV/0!</v>
      </c>
      <c r="S4" s="24" t="e">
        <f>'E3-2'!G9</f>
        <v>#DIV/0!</v>
      </c>
    </row>
    <row r="5" spans="1:19" s="31" customFormat="1" ht="47.25" customHeight="1">
      <c r="A5" s="47" t="s">
        <v>27</v>
      </c>
      <c r="B5" s="23" t="e">
        <f>'E3-3'!F5</f>
        <v>#DIV/0!</v>
      </c>
      <c r="C5" s="24" t="e">
        <f>'E3-3'!G5</f>
        <v>#DIV/0!</v>
      </c>
      <c r="E5" s="47" t="s">
        <v>27</v>
      </c>
      <c r="F5" s="23" t="e">
        <f>'E3-3'!F6</f>
        <v>#DIV/0!</v>
      </c>
      <c r="G5" s="24" t="e">
        <f>'E3-3'!G6</f>
        <v>#DIV/0!</v>
      </c>
      <c r="I5" s="47" t="s">
        <v>27</v>
      </c>
      <c r="J5" s="23" t="e">
        <f>'E3-3'!F7</f>
        <v>#DIV/0!</v>
      </c>
      <c r="K5" s="24" t="e">
        <f>'E3-3'!G7</f>
        <v>#DIV/0!</v>
      </c>
      <c r="M5" s="47" t="s">
        <v>27</v>
      </c>
      <c r="N5" s="23" t="e">
        <f>'E3-3'!F8</f>
        <v>#DIV/0!</v>
      </c>
      <c r="O5" s="24" t="e">
        <f>'E3-3'!G8</f>
        <v>#DIV/0!</v>
      </c>
      <c r="Q5" s="47" t="s">
        <v>27</v>
      </c>
      <c r="R5" s="23" t="e">
        <f>'E3-3'!F9</f>
        <v>#DIV/0!</v>
      </c>
      <c r="S5" s="24" t="e">
        <f>'E3-3'!G9</f>
        <v>#DIV/0!</v>
      </c>
    </row>
    <row r="6" spans="1:19" s="31" customFormat="1" ht="47.25" customHeight="1" thickBot="1">
      <c r="A6" s="48" t="s">
        <v>28</v>
      </c>
      <c r="B6" s="25" t="e">
        <f>'E3-4'!F5</f>
        <v>#DIV/0!</v>
      </c>
      <c r="C6" s="26" t="e">
        <f>'E3-4'!G5</f>
        <v>#DIV/0!</v>
      </c>
      <c r="E6" s="51" t="s">
        <v>28</v>
      </c>
      <c r="F6" s="52" t="e">
        <f>'E3-4'!F6</f>
        <v>#DIV/0!</v>
      </c>
      <c r="G6" s="26" t="e">
        <f>'E3-4'!G6</f>
        <v>#DIV/0!</v>
      </c>
      <c r="I6" s="51" t="s">
        <v>28</v>
      </c>
      <c r="J6" s="52" t="e">
        <f>'E3-4'!F7</f>
        <v>#DIV/0!</v>
      </c>
      <c r="K6" s="26" t="e">
        <f>'E3-4'!G7</f>
        <v>#DIV/0!</v>
      </c>
      <c r="M6" s="51" t="s">
        <v>28</v>
      </c>
      <c r="N6" s="52" t="e">
        <f>'E3-4'!F8</f>
        <v>#DIV/0!</v>
      </c>
      <c r="O6" s="26" t="e">
        <f>'E3-4'!G8</f>
        <v>#DIV/0!</v>
      </c>
      <c r="Q6" s="51" t="s">
        <v>28</v>
      </c>
      <c r="R6" s="52" t="e">
        <f>'E3-4'!F9</f>
        <v>#DIV/0!</v>
      </c>
      <c r="S6" s="26" t="e">
        <f>'E3-4'!G9</f>
        <v>#DIV/0!</v>
      </c>
    </row>
    <row r="7" spans="1:19" s="31" customFormat="1" ht="47.25" customHeight="1">
      <c r="A7" s="49"/>
      <c r="B7" s="53" t="s">
        <v>40</v>
      </c>
      <c r="C7" s="24" t="e">
        <f>SUM(C3:C6)</f>
        <v>#DIV/0!</v>
      </c>
      <c r="E7" s="50"/>
      <c r="F7" s="53" t="s">
        <v>40</v>
      </c>
      <c r="G7" s="24" t="e">
        <f>SUM(G3:G6)</f>
        <v>#VALUE!</v>
      </c>
      <c r="I7" s="50"/>
      <c r="J7" s="53" t="s">
        <v>40</v>
      </c>
      <c r="K7" s="24" t="e">
        <f>SUM(K3:K6)</f>
        <v>#VALUE!</v>
      </c>
      <c r="M7" s="50"/>
      <c r="N7" s="53" t="s">
        <v>40</v>
      </c>
      <c r="O7" s="24" t="e">
        <f>SUM(O3:O6)</f>
        <v>#DIV/0!</v>
      </c>
      <c r="Q7" s="50"/>
      <c r="R7" s="53" t="s">
        <v>40</v>
      </c>
      <c r="S7" s="24" t="e">
        <f>SUM(S3:S6)</f>
        <v>#VALUE!</v>
      </c>
    </row>
    <row r="8" spans="1:19" s="31" customFormat="1" ht="47.25" customHeight="1" thickBot="1">
      <c r="A8" s="50"/>
      <c r="B8" s="54" t="s">
        <v>13</v>
      </c>
      <c r="C8" s="26" t="e">
        <f>C7/8</f>
        <v>#DIV/0!</v>
      </c>
      <c r="E8" s="50"/>
      <c r="F8" s="54" t="s">
        <v>13</v>
      </c>
      <c r="G8" s="26" t="e">
        <f>G7/8</f>
        <v>#VALUE!</v>
      </c>
      <c r="I8" s="50"/>
      <c r="J8" s="54" t="s">
        <v>13</v>
      </c>
      <c r="K8" s="26" t="e">
        <f>K7/8</f>
        <v>#VALUE!</v>
      </c>
      <c r="M8" s="50"/>
      <c r="N8" s="54" t="s">
        <v>13</v>
      </c>
      <c r="O8" s="26" t="e">
        <f>O7/8</f>
        <v>#DIV/0!</v>
      </c>
      <c r="Q8" s="50"/>
      <c r="R8" s="54" t="s">
        <v>13</v>
      </c>
      <c r="S8" s="26" t="e">
        <f>S7/8</f>
        <v>#VALUE!</v>
      </c>
    </row>
    <row r="9" s="31" customFormat="1" ht="12.75"/>
    <row r="10" s="31" customFormat="1" ht="12.75"/>
    <row r="11" s="31" customFormat="1" ht="12.75" customHeight="1" thickBot="1"/>
    <row r="12" spans="1:19" s="31" customFormat="1" ht="47.25" customHeight="1" thickBot="1">
      <c r="A12" s="113" t="str">
        <f>PFMP1!A10</f>
        <v>HYU Michel</v>
      </c>
      <c r="B12" s="114"/>
      <c r="C12" s="115"/>
      <c r="E12" s="113" t="str">
        <f>PFMP1!A11</f>
        <v>Loi Hugo</v>
      </c>
      <c r="F12" s="114"/>
      <c r="G12" s="115"/>
      <c r="I12" s="113" t="str">
        <f>PFMP1!A12</f>
        <v>MOPI Robert</v>
      </c>
      <c r="J12" s="114"/>
      <c r="K12" s="115"/>
      <c r="M12" s="113" t="str">
        <f>PFMP1!A13</f>
        <v>CHU Gérard</v>
      </c>
      <c r="N12" s="114"/>
      <c r="O12" s="115"/>
      <c r="Q12" s="113" t="str">
        <f>PFMP1!A14</f>
        <v>HVFG Luc</v>
      </c>
      <c r="R12" s="114"/>
      <c r="S12" s="115"/>
    </row>
    <row r="13" spans="1:19" s="31" customFormat="1" ht="47.25" customHeight="1" thickBot="1">
      <c r="A13" s="45" t="s">
        <v>38</v>
      </c>
      <c r="B13" s="46" t="s">
        <v>13</v>
      </c>
      <c r="C13" s="66" t="s">
        <v>46</v>
      </c>
      <c r="E13" s="45" t="s">
        <v>38</v>
      </c>
      <c r="F13" s="46" t="s">
        <v>13</v>
      </c>
      <c r="G13" s="66" t="s">
        <v>46</v>
      </c>
      <c r="I13" s="45" t="s">
        <v>38</v>
      </c>
      <c r="J13" s="46" t="s">
        <v>13</v>
      </c>
      <c r="K13" s="66" t="s">
        <v>46</v>
      </c>
      <c r="M13" s="45" t="s">
        <v>38</v>
      </c>
      <c r="N13" s="46" t="s">
        <v>13</v>
      </c>
      <c r="O13" s="66" t="s">
        <v>46</v>
      </c>
      <c r="Q13" s="45" t="s">
        <v>38</v>
      </c>
      <c r="R13" s="46" t="s">
        <v>13</v>
      </c>
      <c r="S13" s="66" t="s">
        <v>46</v>
      </c>
    </row>
    <row r="14" spans="1:19" s="31" customFormat="1" ht="47.25" customHeight="1">
      <c r="A14" s="47" t="s">
        <v>25</v>
      </c>
      <c r="B14" s="23" t="e">
        <f>'Note globale E3-1'!M10</f>
        <v>#VALUE!</v>
      </c>
      <c r="C14" s="24" t="e">
        <f>'Note globale E3-1'!L10</f>
        <v>#VALUE!</v>
      </c>
      <c r="E14" s="47" t="s">
        <v>25</v>
      </c>
      <c r="F14" s="23" t="e">
        <f>'Note globale E3-1'!M11</f>
        <v>#DIV/0!</v>
      </c>
      <c r="G14" s="24" t="e">
        <f>'Note globale E3-1'!L11</f>
        <v>#DIV/0!</v>
      </c>
      <c r="I14" s="47" t="s">
        <v>25</v>
      </c>
      <c r="J14" s="23" t="e">
        <f>'Note globale E3-1'!M12</f>
        <v>#VALUE!</v>
      </c>
      <c r="K14" s="24" t="e">
        <f>'Note globale E3-1'!L12</f>
        <v>#VALUE!</v>
      </c>
      <c r="M14" s="47" t="s">
        <v>25</v>
      </c>
      <c r="N14" s="23" t="e">
        <f>'Note globale E3-1'!M13</f>
        <v>#VALUE!</v>
      </c>
      <c r="O14" s="24" t="e">
        <f>'Note globale E3-1'!L13</f>
        <v>#VALUE!</v>
      </c>
      <c r="Q14" s="47" t="s">
        <v>25</v>
      </c>
      <c r="R14" s="23" t="e">
        <f>'Note globale E3-1'!M14</f>
        <v>#DIV/0!</v>
      </c>
      <c r="S14" s="24" t="e">
        <f>'Note globale E3-1'!L14</f>
        <v>#DIV/0!</v>
      </c>
    </row>
    <row r="15" spans="1:19" s="31" customFormat="1" ht="47.25" customHeight="1">
      <c r="A15" s="47" t="s">
        <v>26</v>
      </c>
      <c r="B15" s="23" t="e">
        <f>'E3-2'!F10</f>
        <v>#DIV/0!</v>
      </c>
      <c r="C15" s="24" t="e">
        <f>'E3-2'!G10</f>
        <v>#DIV/0!</v>
      </c>
      <c r="E15" s="47" t="s">
        <v>26</v>
      </c>
      <c r="F15" s="23" t="e">
        <f>'E3-2'!F11</f>
        <v>#DIV/0!</v>
      </c>
      <c r="G15" s="24" t="e">
        <f>'E3-2'!G11</f>
        <v>#DIV/0!</v>
      </c>
      <c r="I15" s="47" t="s">
        <v>26</v>
      </c>
      <c r="J15" s="23" t="e">
        <f>'E3-2'!F12</f>
        <v>#DIV/0!</v>
      </c>
      <c r="K15" s="24" t="e">
        <f>'E3-2'!G12</f>
        <v>#DIV/0!</v>
      </c>
      <c r="M15" s="47" t="s">
        <v>26</v>
      </c>
      <c r="N15" s="23" t="e">
        <f>'E3-2'!F13</f>
        <v>#DIV/0!</v>
      </c>
      <c r="O15" s="24" t="e">
        <f>'E3-2'!G13</f>
        <v>#DIV/0!</v>
      </c>
      <c r="Q15" s="47" t="s">
        <v>26</v>
      </c>
      <c r="R15" s="23" t="e">
        <f>'E3-2'!F14</f>
        <v>#DIV/0!</v>
      </c>
      <c r="S15" s="24" t="e">
        <f>'E3-2'!G14</f>
        <v>#DIV/0!</v>
      </c>
    </row>
    <row r="16" spans="1:19" s="31" customFormat="1" ht="47.25" customHeight="1">
      <c r="A16" s="47" t="s">
        <v>27</v>
      </c>
      <c r="B16" s="23" t="e">
        <f>'E3-3'!F10</f>
        <v>#DIV/0!</v>
      </c>
      <c r="C16" s="24" t="e">
        <f>'E3-3'!G10</f>
        <v>#DIV/0!</v>
      </c>
      <c r="E16" s="47" t="s">
        <v>27</v>
      </c>
      <c r="F16" s="23" t="e">
        <f>'E3-3'!F11</f>
        <v>#DIV/0!</v>
      </c>
      <c r="G16" s="24" t="e">
        <f>'E3-3'!G11</f>
        <v>#DIV/0!</v>
      </c>
      <c r="I16" s="47" t="s">
        <v>27</v>
      </c>
      <c r="J16" s="23" t="e">
        <f>'E3-3'!F12</f>
        <v>#DIV/0!</v>
      </c>
      <c r="K16" s="24" t="e">
        <f>'E3-3'!G12</f>
        <v>#DIV/0!</v>
      </c>
      <c r="M16" s="47" t="s">
        <v>27</v>
      </c>
      <c r="N16" s="23" t="e">
        <f>'E3-3'!F13</f>
        <v>#DIV/0!</v>
      </c>
      <c r="O16" s="24" t="e">
        <f>'E3-3'!G13</f>
        <v>#DIV/0!</v>
      </c>
      <c r="Q16" s="47" t="s">
        <v>27</v>
      </c>
      <c r="R16" s="23" t="e">
        <f>'E3-3'!F14</f>
        <v>#DIV/0!</v>
      </c>
      <c r="S16" s="24" t="e">
        <f>'E3-3'!G14</f>
        <v>#DIV/0!</v>
      </c>
    </row>
    <row r="17" spans="1:19" s="31" customFormat="1" ht="47.25" customHeight="1" thickBot="1">
      <c r="A17" s="48" t="s">
        <v>28</v>
      </c>
      <c r="B17" s="52" t="e">
        <f>'E3-4'!F10</f>
        <v>#DIV/0!</v>
      </c>
      <c r="C17" s="26" t="e">
        <f>'E3-4'!G10</f>
        <v>#DIV/0!</v>
      </c>
      <c r="E17" s="51" t="s">
        <v>28</v>
      </c>
      <c r="F17" s="52" t="e">
        <f>'E3-4'!F11</f>
        <v>#DIV/0!</v>
      </c>
      <c r="G17" s="26" t="e">
        <f>'E3-4'!G11</f>
        <v>#DIV/0!</v>
      </c>
      <c r="I17" s="51" t="s">
        <v>28</v>
      </c>
      <c r="J17" s="52" t="e">
        <f>'E3-4'!F12</f>
        <v>#DIV/0!</v>
      </c>
      <c r="K17" s="26" t="e">
        <f>'E3-4'!G12</f>
        <v>#DIV/0!</v>
      </c>
      <c r="M17" s="51" t="s">
        <v>28</v>
      </c>
      <c r="N17" s="52" t="e">
        <f>'E3-4'!F13</f>
        <v>#DIV/0!</v>
      </c>
      <c r="O17" s="26" t="e">
        <f>'E3-4'!G13</f>
        <v>#DIV/0!</v>
      </c>
      <c r="Q17" s="51" t="s">
        <v>28</v>
      </c>
      <c r="R17" s="52" t="e">
        <f>'E3-4'!F14</f>
        <v>#DIV/0!</v>
      </c>
      <c r="S17" s="26" t="e">
        <f>'E3-4'!G14</f>
        <v>#DIV/0!</v>
      </c>
    </row>
    <row r="18" spans="1:19" s="31" customFormat="1" ht="47.25" customHeight="1">
      <c r="A18" s="49"/>
      <c r="B18" s="53" t="s">
        <v>40</v>
      </c>
      <c r="C18" s="24" t="e">
        <f>SUM(C14:C17)</f>
        <v>#VALUE!</v>
      </c>
      <c r="E18" s="50"/>
      <c r="F18" s="53" t="s">
        <v>40</v>
      </c>
      <c r="G18" s="24" t="e">
        <f>SUM(G14:G17)</f>
        <v>#DIV/0!</v>
      </c>
      <c r="I18" s="50"/>
      <c r="J18" s="53" t="s">
        <v>40</v>
      </c>
      <c r="K18" s="24" t="e">
        <f>SUM(K14:K17)</f>
        <v>#VALUE!</v>
      </c>
      <c r="M18" s="50"/>
      <c r="N18" s="53" t="s">
        <v>40</v>
      </c>
      <c r="O18" s="24" t="e">
        <f>SUM(O14:O17)</f>
        <v>#VALUE!</v>
      </c>
      <c r="Q18" s="50"/>
      <c r="R18" s="53" t="s">
        <v>40</v>
      </c>
      <c r="S18" s="24" t="e">
        <f>SUM(S14:S17)</f>
        <v>#DIV/0!</v>
      </c>
    </row>
    <row r="19" spans="1:19" s="31" customFormat="1" ht="47.25" customHeight="1" thickBot="1">
      <c r="A19" s="50"/>
      <c r="B19" s="54" t="s">
        <v>13</v>
      </c>
      <c r="C19" s="26" t="e">
        <f>C18/8</f>
        <v>#VALUE!</v>
      </c>
      <c r="E19" s="50"/>
      <c r="F19" s="54" t="s">
        <v>13</v>
      </c>
      <c r="G19" s="26" t="e">
        <f>G18/8</f>
        <v>#DIV/0!</v>
      </c>
      <c r="I19" s="50"/>
      <c r="J19" s="54" t="s">
        <v>13</v>
      </c>
      <c r="K19" s="26" t="e">
        <f>K18/8</f>
        <v>#VALUE!</v>
      </c>
      <c r="M19" s="50"/>
      <c r="N19" s="54" t="s">
        <v>13</v>
      </c>
      <c r="O19" s="26" t="e">
        <f>O18/8</f>
        <v>#VALUE!</v>
      </c>
      <c r="Q19" s="50"/>
      <c r="R19" s="54" t="s">
        <v>13</v>
      </c>
      <c r="S19" s="26" t="e">
        <f>S18/8</f>
        <v>#DIV/0!</v>
      </c>
    </row>
    <row r="20" s="31" customFormat="1" ht="47.25" customHeight="1" thickBot="1"/>
    <row r="21" spans="1:19" s="31" customFormat="1" ht="47.25" customHeight="1" thickBot="1">
      <c r="A21" s="113" t="str">
        <f>PFMP1!A15</f>
        <v>BGU Leila</v>
      </c>
      <c r="B21" s="114"/>
      <c r="C21" s="115"/>
      <c r="E21" s="113" t="str">
        <f>PFMP1!A16</f>
        <v>GYU Chebaca</v>
      </c>
      <c r="F21" s="114"/>
      <c r="G21" s="115"/>
      <c r="I21" s="113" t="str">
        <f>PFMP1!A17</f>
        <v>OPM  Yann</v>
      </c>
      <c r="J21" s="114"/>
      <c r="K21" s="115"/>
      <c r="M21" s="113" t="str">
        <f>PFMP1!A18</f>
        <v>KIO Paul</v>
      </c>
      <c r="N21" s="114"/>
      <c r="O21" s="115"/>
      <c r="Q21" s="113" t="str">
        <f>PFMP1!A19</f>
        <v>MLK Nick</v>
      </c>
      <c r="R21" s="114"/>
      <c r="S21" s="115"/>
    </row>
    <row r="22" spans="1:19" s="31" customFormat="1" ht="47.25" customHeight="1" thickBot="1">
      <c r="A22" s="45" t="s">
        <v>38</v>
      </c>
      <c r="B22" s="46" t="s">
        <v>13</v>
      </c>
      <c r="C22" s="66" t="s">
        <v>46</v>
      </c>
      <c r="E22" s="45" t="s">
        <v>38</v>
      </c>
      <c r="F22" s="46" t="s">
        <v>13</v>
      </c>
      <c r="G22" s="66" t="s">
        <v>46</v>
      </c>
      <c r="I22" s="45" t="s">
        <v>38</v>
      </c>
      <c r="J22" s="46" t="s">
        <v>13</v>
      </c>
      <c r="K22" s="66" t="s">
        <v>46</v>
      </c>
      <c r="M22" s="45" t="s">
        <v>38</v>
      </c>
      <c r="N22" s="46" t="s">
        <v>13</v>
      </c>
      <c r="O22" s="66" t="s">
        <v>46</v>
      </c>
      <c r="Q22" s="45" t="s">
        <v>38</v>
      </c>
      <c r="R22" s="46" t="s">
        <v>13</v>
      </c>
      <c r="S22" s="66" t="s">
        <v>46</v>
      </c>
    </row>
    <row r="23" spans="1:19" s="31" customFormat="1" ht="47.25" customHeight="1">
      <c r="A23" s="47" t="s">
        <v>25</v>
      </c>
      <c r="B23" s="23" t="e">
        <f>'Note globale E3-1'!M15</f>
        <v>#VALUE!</v>
      </c>
      <c r="C23" s="24" t="e">
        <f>'Note globale E3-1'!L15</f>
        <v>#VALUE!</v>
      </c>
      <c r="E23" s="47" t="s">
        <v>25</v>
      </c>
      <c r="F23" s="23" t="e">
        <f>'Note globale E3-1'!M16</f>
        <v>#VALUE!</v>
      </c>
      <c r="G23" s="24" t="e">
        <f>'Note globale E3-1'!L16</f>
        <v>#VALUE!</v>
      </c>
      <c r="I23" s="47" t="s">
        <v>25</v>
      </c>
      <c r="J23" s="23" t="e">
        <f>'Note globale E3-1'!M17</f>
        <v>#VALUE!</v>
      </c>
      <c r="K23" s="24" t="e">
        <f>'Note globale E3-1'!L17</f>
        <v>#VALUE!</v>
      </c>
      <c r="M23" s="47" t="s">
        <v>25</v>
      </c>
      <c r="N23" s="23" t="e">
        <f>'Note globale E3-1'!M18</f>
        <v>#VALUE!</v>
      </c>
      <c r="O23" s="24" t="e">
        <f>'Note globale E3-1'!L18</f>
        <v>#VALUE!</v>
      </c>
      <c r="Q23" s="47" t="s">
        <v>25</v>
      </c>
      <c r="R23" s="23" t="e">
        <f>'Note globale E3-1'!M19</f>
        <v>#REF!</v>
      </c>
      <c r="S23" s="24" t="e">
        <f>'Note globale E3-1'!L19</f>
        <v>#REF!</v>
      </c>
    </row>
    <row r="24" spans="1:19" s="31" customFormat="1" ht="47.25" customHeight="1">
      <c r="A24" s="47" t="s">
        <v>26</v>
      </c>
      <c r="B24" s="23" t="e">
        <f>'E3-2'!F15</f>
        <v>#DIV/0!</v>
      </c>
      <c r="C24" s="24" t="e">
        <f>'E3-2'!G15</f>
        <v>#DIV/0!</v>
      </c>
      <c r="E24" s="47" t="s">
        <v>26</v>
      </c>
      <c r="F24" s="23" t="e">
        <f>'E3-2'!F16</f>
        <v>#DIV/0!</v>
      </c>
      <c r="G24" s="24" t="e">
        <f>'E3-2'!G16</f>
        <v>#DIV/0!</v>
      </c>
      <c r="I24" s="47" t="s">
        <v>26</v>
      </c>
      <c r="J24" s="23" t="e">
        <f>'E3-2'!F17</f>
        <v>#DIV/0!</v>
      </c>
      <c r="K24" s="24" t="e">
        <f>'E3-2'!G17</f>
        <v>#DIV/0!</v>
      </c>
      <c r="M24" s="47" t="s">
        <v>26</v>
      </c>
      <c r="N24" s="23" t="e">
        <f>'E3-2'!F18</f>
        <v>#DIV/0!</v>
      </c>
      <c r="O24" s="24" t="e">
        <f>'E3-2'!G18</f>
        <v>#DIV/0!</v>
      </c>
      <c r="Q24" s="47" t="s">
        <v>26</v>
      </c>
      <c r="R24" s="23" t="e">
        <f>'E3-2'!F19</f>
        <v>#DIV/0!</v>
      </c>
      <c r="S24" s="24" t="e">
        <f>'E3-2'!G19</f>
        <v>#DIV/0!</v>
      </c>
    </row>
    <row r="25" spans="1:19" s="31" customFormat="1" ht="47.25" customHeight="1">
      <c r="A25" s="47" t="s">
        <v>27</v>
      </c>
      <c r="B25" s="23" t="e">
        <f>'E3-3'!F15</f>
        <v>#DIV/0!</v>
      </c>
      <c r="C25" s="24" t="e">
        <f>'E3-3'!G15</f>
        <v>#DIV/0!</v>
      </c>
      <c r="E25" s="47" t="s">
        <v>27</v>
      </c>
      <c r="F25" s="23" t="e">
        <f>'E3-3'!F16</f>
        <v>#DIV/0!</v>
      </c>
      <c r="G25" s="24" t="e">
        <f>'E3-3'!G16</f>
        <v>#DIV/0!</v>
      </c>
      <c r="I25" s="47" t="s">
        <v>27</v>
      </c>
      <c r="J25" s="23" t="e">
        <f>'E3-3'!F17</f>
        <v>#DIV/0!</v>
      </c>
      <c r="K25" s="24" t="e">
        <f>'E3-3'!G17</f>
        <v>#DIV/0!</v>
      </c>
      <c r="M25" s="47" t="s">
        <v>27</v>
      </c>
      <c r="N25" s="23" t="e">
        <f>'E3-3'!F18</f>
        <v>#DIV/0!</v>
      </c>
      <c r="O25" s="24" t="e">
        <f>'E3-3'!G18</f>
        <v>#DIV/0!</v>
      </c>
      <c r="Q25" s="47" t="s">
        <v>27</v>
      </c>
      <c r="R25" s="23" t="e">
        <f>'E3-3'!F19</f>
        <v>#DIV/0!</v>
      </c>
      <c r="S25" s="24" t="e">
        <f>'E3-3'!G19</f>
        <v>#DIV/0!</v>
      </c>
    </row>
    <row r="26" spans="1:19" s="31" customFormat="1" ht="47.25" customHeight="1" thickBot="1">
      <c r="A26" s="48" t="s">
        <v>28</v>
      </c>
      <c r="B26" s="52" t="e">
        <f>'E3-4'!F15</f>
        <v>#DIV/0!</v>
      </c>
      <c r="C26" s="26" t="e">
        <f>'E3-4'!G15</f>
        <v>#DIV/0!</v>
      </c>
      <c r="E26" s="51" t="s">
        <v>28</v>
      </c>
      <c r="F26" s="52" t="e">
        <f>'E3-4'!F16</f>
        <v>#DIV/0!</v>
      </c>
      <c r="G26" s="26" t="e">
        <f>'E3-4'!G16</f>
        <v>#DIV/0!</v>
      </c>
      <c r="I26" s="51" t="s">
        <v>28</v>
      </c>
      <c r="J26" s="52" t="e">
        <f>'E3-4'!F17</f>
        <v>#DIV/0!</v>
      </c>
      <c r="K26" s="26" t="e">
        <f>'E3-4'!G17</f>
        <v>#DIV/0!</v>
      </c>
      <c r="M26" s="51" t="s">
        <v>28</v>
      </c>
      <c r="N26" s="52" t="e">
        <f>'E3-4'!F18</f>
        <v>#DIV/0!</v>
      </c>
      <c r="O26" s="26" t="e">
        <f>'E3-4'!G18</f>
        <v>#DIV/0!</v>
      </c>
      <c r="Q26" s="51" t="s">
        <v>28</v>
      </c>
      <c r="R26" s="52" t="e">
        <f>'E3-4'!F19</f>
        <v>#DIV/0!</v>
      </c>
      <c r="S26" s="26" t="e">
        <f>'E3-4'!G19</f>
        <v>#DIV/0!</v>
      </c>
    </row>
    <row r="27" spans="1:19" s="31" customFormat="1" ht="47.25" customHeight="1">
      <c r="A27" s="49"/>
      <c r="B27" s="53" t="s">
        <v>40</v>
      </c>
      <c r="C27" s="24" t="e">
        <f>SUM(C23:C26)</f>
        <v>#VALUE!</v>
      </c>
      <c r="E27" s="50"/>
      <c r="F27" s="53" t="s">
        <v>40</v>
      </c>
      <c r="G27" s="24" t="e">
        <f>SUM(G23:G26)</f>
        <v>#VALUE!</v>
      </c>
      <c r="I27" s="50"/>
      <c r="J27" s="53" t="s">
        <v>40</v>
      </c>
      <c r="K27" s="24" t="e">
        <f>SUM(K23:K26)</f>
        <v>#VALUE!</v>
      </c>
      <c r="M27" s="50"/>
      <c r="N27" s="53" t="s">
        <v>40</v>
      </c>
      <c r="O27" s="24" t="e">
        <f>SUM(O23:O26)</f>
        <v>#VALUE!</v>
      </c>
      <c r="Q27" s="50"/>
      <c r="R27" s="53" t="s">
        <v>40</v>
      </c>
      <c r="S27" s="24" t="e">
        <f>SUM(S23:S26)</f>
        <v>#REF!</v>
      </c>
    </row>
    <row r="28" spans="1:19" s="31" customFormat="1" ht="47.25" customHeight="1" thickBot="1">
      <c r="A28" s="50"/>
      <c r="B28" s="54" t="s">
        <v>13</v>
      </c>
      <c r="C28" s="26" t="e">
        <f>C27/8</f>
        <v>#VALUE!</v>
      </c>
      <c r="E28" s="50"/>
      <c r="F28" s="54" t="s">
        <v>13</v>
      </c>
      <c r="G28" s="26" t="e">
        <f>G27/8</f>
        <v>#VALUE!</v>
      </c>
      <c r="I28" s="50"/>
      <c r="J28" s="54" t="s">
        <v>13</v>
      </c>
      <c r="K28" s="26" t="e">
        <f>K27/8</f>
        <v>#VALUE!</v>
      </c>
      <c r="M28" s="50"/>
      <c r="N28" s="54" t="s">
        <v>13</v>
      </c>
      <c r="O28" s="26" t="e">
        <f>O27/8</f>
        <v>#VALUE!</v>
      </c>
      <c r="Q28" s="50"/>
      <c r="R28" s="54" t="s">
        <v>13</v>
      </c>
      <c r="S28" s="26" t="e">
        <f>S27/8</f>
        <v>#REF!</v>
      </c>
    </row>
    <row r="29" s="31" customFormat="1" ht="12.75"/>
    <row r="30" s="31" customFormat="1" ht="12.75"/>
    <row r="31" s="31" customFormat="1" ht="12.75"/>
    <row r="32" s="31" customFormat="1" ht="12.75"/>
    <row r="33" s="31" customFormat="1" ht="12.75"/>
  </sheetData>
  <sheetProtection/>
  <mergeCells count="15">
    <mergeCell ref="Q1:S1"/>
    <mergeCell ref="A1:C1"/>
    <mergeCell ref="E1:G1"/>
    <mergeCell ref="I1:K1"/>
    <mergeCell ref="M1:O1"/>
    <mergeCell ref="Q12:S12"/>
    <mergeCell ref="A21:C21"/>
    <mergeCell ref="E21:G21"/>
    <mergeCell ref="I21:K21"/>
    <mergeCell ref="M21:O21"/>
    <mergeCell ref="Q21:S21"/>
    <mergeCell ref="A12:C12"/>
    <mergeCell ref="E12:G12"/>
    <mergeCell ref="I12:K12"/>
    <mergeCell ref="M12:O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BOULOUX</dc:creator>
  <cp:keywords/>
  <dc:description/>
  <cp:lastModifiedBy>electro</cp:lastModifiedBy>
  <cp:lastPrinted>2011-04-19T19:43:19Z</cp:lastPrinted>
  <dcterms:created xsi:type="dcterms:W3CDTF">2011-04-14T18:53:03Z</dcterms:created>
  <dcterms:modified xsi:type="dcterms:W3CDTF">2011-06-14T12:23:49Z</dcterms:modified>
  <cp:category/>
  <cp:version/>
  <cp:contentType/>
  <cp:contentStatus/>
</cp:coreProperties>
</file>